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10"/>
  </bookViews>
  <sheets>
    <sheet name="composition" sheetId="8" r:id="rId1"/>
    <sheet name="export" sheetId="1" r:id="rId2"/>
    <sheet name="Import" sheetId="2" r:id="rId3"/>
    <sheet name="partner" sheetId="3" r:id="rId4"/>
    <sheet name="Export Import Ratio" sheetId="12" r:id="rId5"/>
  </sheets>
  <definedNames>
    <definedName name="_xlnm.Print_Area" localSheetId="1">export!$A$1:$I$45</definedName>
  </definedNames>
  <calcPr calcId="124519"/>
</workbook>
</file>

<file path=xl/calcChain.xml><?xml version="1.0" encoding="utf-8"?>
<calcChain xmlns="http://schemas.openxmlformats.org/spreadsheetml/2006/main">
  <c r="G45" i="1"/>
  <c r="I45"/>
  <c r="C19" i="12"/>
  <c r="B19"/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6"/>
  <c r="J8"/>
  <c r="D33" i="2" l="1"/>
  <c r="E21" i="3"/>
  <c r="E29"/>
  <c r="D20"/>
  <c r="C43"/>
  <c r="C20"/>
  <c r="D43"/>
  <c r="E30" l="1"/>
  <c r="E31"/>
  <c r="E32"/>
  <c r="E33"/>
  <c r="E34"/>
  <c r="E35"/>
  <c r="E36"/>
  <c r="E37"/>
  <c r="E38"/>
  <c r="E39"/>
  <c r="E40"/>
  <c r="E41"/>
  <c r="E42"/>
  <c r="E44"/>
  <c r="E43"/>
  <c r="E7"/>
  <c r="E8"/>
  <c r="E9"/>
  <c r="E10"/>
  <c r="E11"/>
  <c r="E12"/>
  <c r="E13"/>
  <c r="E14"/>
  <c r="E15"/>
  <c r="E16"/>
  <c r="E17"/>
  <c r="E18"/>
  <c r="E19"/>
  <c r="E6"/>
  <c r="F11" i="2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7"/>
  <c r="E33"/>
  <c r="G27"/>
  <c r="F33" l="1"/>
  <c r="K40" i="1"/>
  <c r="E45" l="1"/>
  <c r="G8" i="2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4"/>
  <c r="G7"/>
  <c r="C33"/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1"/>
  <c r="K42"/>
  <c r="K43"/>
  <c r="K44"/>
  <c r="K46"/>
  <c r="K8"/>
  <c r="J45"/>
  <c r="D11" i="8"/>
  <c r="B12" s="1"/>
  <c r="E8"/>
  <c r="D8"/>
  <c r="B9" s="1"/>
  <c r="E5"/>
  <c r="D5"/>
  <c r="B6" s="1"/>
  <c r="C16"/>
  <c r="B16"/>
  <c r="C14"/>
  <c r="B14"/>
  <c r="G11"/>
  <c r="E11"/>
  <c r="G8"/>
  <c r="D14"/>
  <c r="G5"/>
  <c r="E16" l="1"/>
  <c r="G33" i="2"/>
  <c r="K45" i="1"/>
  <c r="D16" i="8"/>
  <c r="C6"/>
  <c r="E14"/>
  <c r="C9"/>
  <c r="C12"/>
  <c r="E20" i="3" l="1"/>
</calcChain>
</file>

<file path=xl/sharedStrings.xml><?xml version="1.0" encoding="utf-8"?>
<sst xmlns="http://schemas.openxmlformats.org/spreadsheetml/2006/main" count="229" uniqueCount="158">
  <si>
    <t>Value in 000 Rs</t>
  </si>
  <si>
    <t>% Change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</si>
  <si>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</si>
  <si>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</si>
  <si>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</si>
  <si>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</si>
  <si>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</si>
  <si>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</si>
  <si>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</si>
  <si>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</si>
  <si>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</si>
  <si>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</si>
  <si>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</si>
  <si>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</si>
  <si>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</si>
  <si>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</si>
  <si>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</si>
  <si>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</si>
  <si>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</si>
  <si>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</si>
  <si>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</si>
  <si>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</si>
  <si>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</si>
  <si>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</si>
  <si>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</si>
  <si>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</si>
  <si>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</si>
  <si>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</si>
  <si>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</si>
  <si>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</si>
  <si>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</si>
  <si>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</si>
  <si>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</si>
  <si>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</si>
  <si>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</si>
  <si>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</si>
  <si>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</si>
  <si>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</si>
  <si>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</si>
  <si>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</si>
  <si>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</si>
  <si>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</si>
  <si>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</si>
  <si>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</si>
  <si>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</si>
  <si>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</si>
  <si>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</si>
  <si>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</si>
  <si>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</si>
  <si>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</si>
  <si>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</si>
  <si>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</si>
  <si>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</si>
  <si>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</si>
  <si>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</si>
  <si>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</si>
  <si>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</si>
  <si>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</si>
  <si>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</si>
  <si>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</si>
  <si>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</si>
  <si>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</si>
  <si>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</si>
  <si>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</si>
  <si>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</si>
  <si>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</si>
  <si>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</si>
  <si>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</si>
  <si>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</si>
  <si>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</si>
  <si>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</si>
  <si>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</si>
  <si>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</si>
  <si>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</si>
  <si>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</si>
  <si>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</si>
  <si>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</si>
  <si>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</si>
  <si>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</si>
  <si>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</si>
  <si>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</si>
  <si>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</si>
  <si>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</si>
  <si>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</si>
  <si>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</si>
  <si>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</si>
  <si>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</si>
  <si>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Stoppers, lids, caps and other closures of  plastics</t>
  </si>
  <si>
    <t>Fabrics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</si>
  <si>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</si>
  <si>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</si>
  <si>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</si>
  <si>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</si>
  <si>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</si>
  <si>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</si>
  <si>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</si>
  <si>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 xml:space="preserve">COMPARISON OF TOTAL EXPORTS OF SOME MAJOR COMMODITIES </t>
  </si>
  <si>
    <t xml:space="preserve">COMPARISON OF TOTAL IMPORTS OF SOME MAJOR COMMODITIES </t>
  </si>
  <si>
    <t>(Provisional)</t>
  </si>
  <si>
    <t>Yarns</t>
  </si>
  <si>
    <t>% Share (Shrawn -</t>
  </si>
  <si>
    <t>F.Y. 2078/79 (2021/22)  Shrawan-Chaitra)</t>
  </si>
  <si>
    <t>F.Y. 2079/80 (2022/23)  Shrawan-Chaitra</t>
  </si>
  <si>
    <t>F.Y. 2080/81 (2023/24)  Shrawan-Chaitra</t>
  </si>
  <si>
    <t>Percentage Change in First Nine Month of F.Y. 2079/80 compared to same period of the previous year</t>
  </si>
  <si>
    <t>Percentage Change in First Nine Month of F.Y. 2080/81 compared to same period of the previous year</t>
  </si>
  <si>
    <t>(Shrawan-Chaitra)</t>
  </si>
  <si>
    <t>Chaitra)</t>
  </si>
  <si>
    <t>DURING THE NINE  MONTH OF THE F.Y. 2079/80 AND 2080/81</t>
  </si>
  <si>
    <t>IN THE FIRST NINE MONTH OF THE F.Y. 2079/80 AND 2080/81</t>
  </si>
  <si>
    <t xml:space="preserve"> (Shrawan-Chaitra) </t>
  </si>
  <si>
    <t>(First Nine Month Provisional)</t>
  </si>
  <si>
    <t xml:space="preserve">    F.Y. 2079/80        (Shrawan-Chaitra</t>
  </si>
  <si>
    <t xml:space="preserve">    F.Y. 2080/81        (Shrawan-Chaitra)</t>
  </si>
  <si>
    <t>Argentina</t>
  </si>
  <si>
    <t>Australia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</si>
  <si>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</si>
  <si>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</si>
  <si>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</si>
  <si>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</si>
  <si>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</si>
  <si>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</si>
  <si>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</si>
  <si>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</si>
  <si>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</si>
  <si>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Malaysia</t>
  </si>
  <si>
    <t>Netherlands</t>
  </si>
  <si>
    <t>Thailand</t>
  </si>
  <si>
    <t>Turkey</t>
  </si>
  <si>
    <t>Ukraine</t>
  </si>
  <si>
    <t>United Arab Emirates</t>
  </si>
  <si>
    <t>United Kingdom</t>
  </si>
  <si>
    <t>United States</t>
  </si>
  <si>
    <t>Ohters</t>
  </si>
  <si>
    <t>1:9.4</t>
  </si>
  <si>
    <t>1:1.2</t>
  </si>
  <si>
    <t>1:1.7</t>
  </si>
  <si>
    <t>1:2.6</t>
  </si>
  <si>
    <t>1:102.5</t>
  </si>
  <si>
    <t>1:10.5</t>
  </si>
  <si>
    <t>1:6.8</t>
  </si>
  <si>
    <t>1:7.9</t>
  </si>
  <si>
    <t>1:4.7</t>
  </si>
  <si>
    <t>1:6.9</t>
  </si>
  <si>
    <t>1:2</t>
  </si>
  <si>
    <t>1:3.9</t>
  </si>
  <si>
    <t>1:0.4</t>
  </si>
  <si>
    <t>1:3.3</t>
  </si>
  <si>
    <t>1:22.9</t>
  </si>
  <si>
    <t>1:10.2</t>
  </si>
  <si>
    <t>Export</t>
  </si>
  <si>
    <t>Import</t>
  </si>
  <si>
    <t>Value in Billion Rs</t>
  </si>
  <si>
    <t>Nepal's Export Import Ration with Major Export Destination</t>
  </si>
  <si>
    <t>First Nine Month of FY 2080/81</t>
  </si>
  <si>
    <t>Countries/Regions</t>
  </si>
  <si>
    <t>Export:Import Ratio</t>
  </si>
  <si>
    <t>% Share  Shrawan-Chaitra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</si>
</sst>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6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9" fillId="0" borderId="3" xfId="0" applyFont="1" applyBorder="1"/>
    <xf numFmtId="0" fontId="6" fillId="0" borderId="10" xfId="0" applyFont="1" applyBorder="1" applyAlignment="1">
      <alignment horizontal="right" vertical="top"/>
    </xf>
    <xf numFmtId="164" fontId="6" fillId="0" borderId="3" xfId="1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6" xfId="0" applyFont="1" applyBorder="1"/>
    <xf numFmtId="0" fontId="9" fillId="0" borderId="9" xfId="0" applyFont="1" applyBorder="1"/>
    <xf numFmtId="0" fontId="9" fillId="0" borderId="5" xfId="0" applyFont="1" applyBorder="1"/>
    <xf numFmtId="0" fontId="6" fillId="0" borderId="3" xfId="0" applyFont="1" applyBorder="1" applyAlignment="1">
      <alignment horizontal="left"/>
    </xf>
    <xf numFmtId="43" fontId="3" fillId="0" borderId="2" xfId="0" applyNumberFormat="1" applyFont="1" applyBorder="1" applyAlignment="1">
      <alignment vertical="top"/>
    </xf>
    <xf numFmtId="43" fontId="3" fillId="0" borderId="3" xfId="0" applyNumberFormat="1" applyFont="1" applyBorder="1" applyAlignment="1">
      <alignment vertical="top"/>
    </xf>
    <xf numFmtId="0" fontId="12" fillId="0" borderId="8" xfId="0" applyFont="1" applyBorder="1"/>
    <xf numFmtId="0" fontId="6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4" fillId="0" borderId="0" xfId="1" applyNumberFormat="1" applyFont="1" applyBorder="1" applyAlignment="1"/>
    <xf numFmtId="164" fontId="4" fillId="0" borderId="0" xfId="1" applyNumberFormat="1" applyFont="1" applyBorder="1" applyAlignment="1">
      <alignment horizontal="left"/>
    </xf>
    <xf numFmtId="0" fontId="8" fillId="0" borderId="0" xfId="0" applyFont="1" applyBorder="1"/>
    <xf numFmtId="164" fontId="1" fillId="0" borderId="0" xfId="1" applyNumberFormat="1" applyFont="1" applyBorder="1"/>
    <xf numFmtId="164" fontId="13" fillId="0" borderId="0" xfId="2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0" xfId="0" applyNumberFormat="1" applyFont="1"/>
    <xf numFmtId="43" fontId="14" fillId="0" borderId="3" xfId="1" applyNumberFormat="1" applyFont="1" applyBorder="1"/>
    <xf numFmtId="20" fontId="6" fillId="0" borderId="2" xfId="0" quotePrefix="1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left"/>
    </xf>
    <xf numFmtId="165" fontId="12" fillId="0" borderId="8" xfId="1" applyNumberFormat="1" applyFont="1" applyBorder="1" applyAlignment="1">
      <alignment vertical="top"/>
    </xf>
    <xf numFmtId="0" fontId="9" fillId="0" borderId="0" xfId="0" applyFont="1" applyBorder="1"/>
    <xf numFmtId="166" fontId="6" fillId="0" borderId="11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left"/>
    </xf>
    <xf numFmtId="43" fontId="3" fillId="0" borderId="0" xfId="1" applyFont="1" applyBorder="1" applyAlignment="1">
      <alignment vertical="top"/>
    </xf>
    <xf numFmtId="165" fontId="12" fillId="0" borderId="7" xfId="1" applyNumberFormat="1" applyFont="1" applyBorder="1" applyAlignment="1">
      <alignment vertical="top"/>
    </xf>
    <xf numFmtId="0" fontId="9" fillId="0" borderId="8" xfId="0" applyFont="1" applyBorder="1"/>
    <xf numFmtId="0" fontId="9" fillId="0" borderId="11" xfId="0" applyFont="1" applyBorder="1"/>
    <xf numFmtId="20" fontId="6" fillId="0" borderId="0" xfId="0" quotePrefix="1" applyNumberFormat="1" applyFont="1" applyBorder="1" applyAlignment="1">
      <alignment horizontal="right"/>
    </xf>
    <xf numFmtId="166" fontId="6" fillId="0" borderId="8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5" fillId="0" borderId="8" xfId="0" applyFont="1" applyBorder="1" applyAlignment="1">
      <alignment horizontal="center" vertical="top"/>
    </xf>
    <xf numFmtId="0" fontId="1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0" xfId="0" applyFont="1" applyBorder="1" applyAlignment="1">
      <alignment horizontal="center" vertical="top" wrapText="1"/>
    </xf>
    <xf numFmtId="164" fontId="16" fillId="0" borderId="7" xfId="1" applyNumberFormat="1" applyFont="1" applyBorder="1"/>
    <xf numFmtId="164" fontId="16" fillId="0" borderId="0" xfId="1" applyNumberFormat="1" applyFont="1" applyBorder="1"/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top"/>
    </xf>
    <xf numFmtId="0" fontId="20" fillId="0" borderId="3" xfId="0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20" fillId="0" borderId="8" xfId="0" applyFont="1" applyBorder="1" applyAlignment="1">
      <alignment horizontal="right"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0" borderId="3" xfId="0" applyNumberFormat="1" applyFont="1" applyFill="1" applyBorder="1" applyAlignment="1">
      <alignment vertical="top"/>
    </xf>
    <xf numFmtId="164" fontId="16" fillId="0" borderId="2" xfId="1" applyNumberFormat="1" applyFont="1" applyFill="1" applyBorder="1"/>
    <xf numFmtId="0" fontId="15" fillId="0" borderId="8" xfId="0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/>
    </xf>
    <xf numFmtId="0" fontId="15" fillId="0" borderId="8" xfId="0" applyNumberFormat="1" applyFont="1" applyFill="1" applyBorder="1" applyAlignment="1">
      <alignment vertical="top"/>
    </xf>
    <xf numFmtId="164" fontId="16" fillId="0" borderId="0" xfId="1" applyNumberFormat="1" applyFont="1" applyFill="1" applyBorder="1"/>
    <xf numFmtId="0" fontId="19" fillId="0" borderId="0" xfId="0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left"/>
    </xf>
    <xf numFmtId="0" fontId="16" fillId="0" borderId="0" xfId="0" applyFont="1" applyFill="1" applyBorder="1"/>
    <xf numFmtId="164" fontId="16" fillId="0" borderId="0" xfId="1" applyNumberFormat="1" applyFont="1" applyFill="1" applyBorder="1" applyAlignment="1">
      <alignment vertical="top"/>
    </xf>
    <xf numFmtId="0" fontId="15" fillId="0" borderId="5" xfId="0" applyFont="1" applyFill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7" fillId="0" borderId="9" xfId="0" applyNumberFormat="1" applyFont="1" applyFill="1" applyBorder="1" applyAlignment="1">
      <alignment vertical="top"/>
    </xf>
    <xf numFmtId="0" fontId="17" fillId="0" borderId="3" xfId="0" applyFont="1" applyBorder="1" applyAlignment="1">
      <alignment horizontal="center" vertical="top"/>
    </xf>
    <xf numFmtId="0" fontId="17" fillId="0" borderId="10" xfId="0" applyFont="1" applyBorder="1" applyAlignment="1">
      <alignment horizontal="centerContinuous" vertical="top"/>
    </xf>
    <xf numFmtId="164" fontId="17" fillId="0" borderId="10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64" fontId="17" fillId="0" borderId="9" xfId="1" applyNumberFormat="1" applyFont="1" applyBorder="1" applyAlignment="1">
      <alignment horizontal="center" vertical="top"/>
    </xf>
    <xf numFmtId="164" fontId="20" fillId="0" borderId="9" xfId="1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17" fillId="0" borderId="11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center" vertical="top"/>
    </xf>
    <xf numFmtId="164" fontId="15" fillId="0" borderId="3" xfId="1" applyNumberFormat="1" applyFont="1" applyBorder="1" applyAlignment="1">
      <alignment vertical="top"/>
    </xf>
    <xf numFmtId="164" fontId="16" fillId="0" borderId="3" xfId="1" applyNumberFormat="1" applyFont="1" applyBorder="1" applyAlignment="1"/>
    <xf numFmtId="164" fontId="16" fillId="0" borderId="3" xfId="1" applyNumberFormat="1" applyFont="1" applyBorder="1" applyAlignment="1">
      <alignment vertical="top"/>
    </xf>
    <xf numFmtId="43" fontId="16" fillId="0" borderId="10" xfId="1" applyFont="1" applyBorder="1" applyAlignment="1">
      <alignment vertical="top"/>
    </xf>
    <xf numFmtId="164" fontId="15" fillId="0" borderId="8" xfId="1" applyNumberFormat="1" applyFont="1" applyBorder="1" applyAlignment="1">
      <alignment horizontal="center" vertical="top"/>
    </xf>
    <xf numFmtId="164" fontId="15" fillId="0" borderId="8" xfId="1" applyNumberFormat="1" applyFont="1" applyBorder="1" applyAlignment="1">
      <alignment vertical="top"/>
    </xf>
    <xf numFmtId="164" fontId="16" fillId="0" borderId="8" xfId="1" applyNumberFormat="1" applyFont="1" applyBorder="1" applyAlignment="1"/>
    <xf numFmtId="164" fontId="16" fillId="0" borderId="8" xfId="1" applyNumberFormat="1" applyFont="1" applyBorder="1" applyAlignment="1">
      <alignment vertical="top"/>
    </xf>
    <xf numFmtId="43" fontId="16" fillId="0" borderId="11" xfId="1" applyFont="1" applyBorder="1" applyAlignment="1">
      <alignment vertical="top"/>
    </xf>
    <xf numFmtId="164" fontId="16" fillId="0" borderId="8" xfId="1" applyNumberFormat="1" applyFont="1" applyBorder="1"/>
    <xf numFmtId="164" fontId="19" fillId="0" borderId="8" xfId="1" applyNumberFormat="1" applyFont="1" applyBorder="1" applyAlignment="1">
      <alignment vertical="center"/>
    </xf>
    <xf numFmtId="164" fontId="15" fillId="0" borderId="6" xfId="1" applyNumberFormat="1" applyFont="1" applyBorder="1" applyAlignment="1">
      <alignment horizontal="center" vertical="top"/>
    </xf>
    <xf numFmtId="164" fontId="15" fillId="0" borderId="6" xfId="1" applyNumberFormat="1" applyFont="1" applyBorder="1" applyAlignment="1">
      <alignment vertical="top"/>
    </xf>
    <xf numFmtId="164" fontId="16" fillId="0" borderId="6" xfId="1" applyNumberFormat="1" applyFont="1" applyBorder="1" applyAlignment="1">
      <alignment vertical="top"/>
    </xf>
    <xf numFmtId="164" fontId="18" fillId="0" borderId="14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17" fillId="0" borderId="2" xfId="0" applyFont="1" applyFill="1" applyBorder="1" applyAlignment="1">
      <alignment vertical="top"/>
    </xf>
    <xf numFmtId="164" fontId="18" fillId="0" borderId="15" xfId="1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164" fontId="17" fillId="0" borderId="6" xfId="1" applyNumberFormat="1" applyFont="1" applyBorder="1" applyAlignment="1">
      <alignment vertical="center"/>
    </xf>
    <xf numFmtId="164" fontId="18" fillId="0" borderId="12" xfId="1" applyNumberFormat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1" fillId="0" borderId="0" xfId="1" applyNumberFormat="1" applyFont="1" applyBorder="1" applyAlignment="1">
      <alignment horizontal="center" vertical="top"/>
    </xf>
    <xf numFmtId="0" fontId="18" fillId="0" borderId="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64" fontId="3" fillId="0" borderId="3" xfId="1" applyNumberFormat="1" applyFont="1" applyBorder="1" applyAlignment="1">
      <alignment horizontal="center" vertical="top" wrapText="1"/>
    </xf>
    <xf numFmtId="166" fontId="14" fillId="0" borderId="3" xfId="1" applyNumberFormat="1" applyFont="1" applyBorder="1" applyAlignment="1">
      <alignment horizontal="right"/>
    </xf>
    <xf numFmtId="166" fontId="14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12" xfId="1" applyNumberFormat="1" applyFont="1" applyBorder="1"/>
    <xf numFmtId="43" fontId="0" fillId="0" borderId="12" xfId="1" applyFont="1" applyBorder="1"/>
    <xf numFmtId="166" fontId="0" fillId="0" borderId="3" xfId="1" applyNumberFormat="1" applyFont="1" applyBorder="1"/>
    <xf numFmtId="164" fontId="17" fillId="0" borderId="4" xfId="1" applyNumberFormat="1" applyFont="1" applyBorder="1" applyAlignment="1">
      <alignment horizontal="right" vertical="top"/>
    </xf>
    <xf numFmtId="0" fontId="17" fillId="0" borderId="4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164" fontId="17" fillId="0" borderId="5" xfId="1" applyNumberFormat="1" applyFont="1" applyBorder="1" applyAlignment="1">
      <alignment horizontal="right" vertical="top"/>
    </xf>
    <xf numFmtId="43" fontId="0" fillId="0" borderId="0" xfId="1" applyFont="1"/>
    <xf numFmtId="164" fontId="16" fillId="0" borderId="5" xfId="1" applyNumberFormat="1" applyFont="1" applyFill="1" applyBorder="1" applyAlignment="1">
      <alignment vertical="top"/>
    </xf>
    <xf numFmtId="164" fontId="16" fillId="0" borderId="4" xfId="1" applyNumberFormat="1" applyFont="1" applyFill="1" applyBorder="1" applyAlignment="1">
      <alignment vertical="top"/>
    </xf>
    <xf numFmtId="166" fontId="16" fillId="0" borderId="10" xfId="1" applyNumberFormat="1" applyFont="1" applyBorder="1" applyAlignment="1">
      <alignment vertical="top"/>
    </xf>
    <xf numFmtId="166" fontId="16" fillId="0" borderId="11" xfId="1" applyNumberFormat="1" applyFont="1" applyBorder="1" applyAlignment="1">
      <alignment vertical="top"/>
    </xf>
    <xf numFmtId="166" fontId="18" fillId="0" borderId="12" xfId="1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6" fontId="16" fillId="0" borderId="0" xfId="1" applyNumberFormat="1" applyFont="1" applyBorder="1"/>
    <xf numFmtId="164" fontId="20" fillId="0" borderId="0" xfId="1" applyNumberFormat="1" applyFont="1" applyBorder="1" applyAlignment="1">
      <alignment horizontal="center" vertical="top"/>
    </xf>
    <xf numFmtId="164" fontId="16" fillId="0" borderId="11" xfId="1" applyNumberFormat="1" applyFont="1" applyBorder="1"/>
    <xf numFmtId="164" fontId="15" fillId="0" borderId="0" xfId="1" applyNumberFormat="1" applyFont="1" applyFill="1" applyBorder="1" applyAlignment="1">
      <alignment vertical="top"/>
    </xf>
    <xf numFmtId="43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164" fontId="15" fillId="0" borderId="5" xfId="1" applyNumberFormat="1" applyFont="1" applyFill="1" applyBorder="1" applyAlignment="1">
      <alignment vertical="top"/>
    </xf>
    <xf numFmtId="164" fontId="19" fillId="0" borderId="11" xfId="1" applyNumberFormat="1" applyFont="1" applyBorder="1" applyAlignment="1">
      <alignment horizontal="right" vertical="top"/>
    </xf>
    <xf numFmtId="164" fontId="16" fillId="0" borderId="11" xfId="1" applyNumberFormat="1" applyFont="1" applyBorder="1" applyAlignment="1">
      <alignment vertical="top"/>
    </xf>
    <xf numFmtId="164" fontId="18" fillId="0" borderId="6" xfId="1" applyNumberFormat="1" applyFont="1" applyBorder="1"/>
    <xf numFmtId="164" fontId="16" fillId="0" borderId="1" xfId="1" applyNumberFormat="1" applyFont="1" applyFill="1" applyBorder="1"/>
    <xf numFmtId="164" fontId="16" fillId="0" borderId="7" xfId="1" applyNumberFormat="1" applyFont="1" applyFill="1" applyBorder="1"/>
    <xf numFmtId="164" fontId="17" fillId="0" borderId="7" xfId="1" applyNumberFormat="1" applyFont="1" applyBorder="1" applyAlignment="1">
      <alignment horizontal="right" vertical="top"/>
    </xf>
    <xf numFmtId="164" fontId="17" fillId="0" borderId="11" xfId="1" applyNumberFormat="1" applyFont="1" applyBorder="1" applyAlignment="1">
      <alignment horizontal="right" vertical="top"/>
    </xf>
    <xf numFmtId="43" fontId="16" fillId="0" borderId="8" xfId="1" applyFont="1" applyBorder="1"/>
    <xf numFmtId="164" fontId="1" fillId="0" borderId="8" xfId="1" applyNumberFormat="1" applyFont="1" applyBorder="1"/>
    <xf numFmtId="0" fontId="0" fillId="0" borderId="0" xfId="0" applyFont="1" applyBorder="1"/>
    <xf numFmtId="166" fontId="0" fillId="0" borderId="0" xfId="1" applyNumberFormat="1" applyFont="1" applyBorder="1"/>
    <xf numFmtId="0" fontId="2" fillId="0" borderId="0" xfId="0" applyFont="1" applyBorder="1"/>
    <xf numFmtId="43" fontId="0" fillId="0" borderId="0" xfId="1" applyFont="1" applyBorder="1"/>
    <xf numFmtId="0" fontId="0" fillId="0" borderId="0" xfId="0" applyFont="1" applyBorder="1" applyAlignment="1">
      <alignment horizontal="center"/>
    </xf>
    <xf numFmtId="164" fontId="0" fillId="0" borderId="0" xfId="1" applyNumberFormat="1" applyFont="1" applyBorder="1"/>
    <xf numFmtId="43" fontId="2" fillId="0" borderId="12" xfId="1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0" fontId="3" fillId="0" borderId="12" xfId="0" applyFont="1" applyBorder="1" applyAlignment="1">
      <alignment horizontal="left" vertical="top"/>
    </xf>
    <xf numFmtId="43" fontId="0" fillId="0" borderId="3" xfId="1" applyFont="1" applyBorder="1"/>
    <xf numFmtId="43" fontId="0" fillId="0" borderId="8" xfId="1" applyFont="1" applyBorder="1"/>
    <xf numFmtId="164" fontId="0" fillId="0" borderId="0" xfId="1" applyNumberFormat="1" applyFont="1"/>
    <xf numFmtId="166" fontId="16" fillId="0" borderId="11" xfId="1" applyNumberFormat="1" applyFont="1" applyBorder="1"/>
    <xf numFmtId="166" fontId="18" fillId="0" borderId="13" xfId="1" applyNumberFormat="1" applyFont="1" applyBorder="1"/>
    <xf numFmtId="164" fontId="3" fillId="0" borderId="8" xfId="1" applyNumberFormat="1" applyFont="1" applyBorder="1" applyAlignment="1">
      <alignment horizontal="center" vertical="center"/>
    </xf>
    <xf numFmtId="164" fontId="21" fillId="0" borderId="0" xfId="1" applyNumberFormat="1" applyFont="1" applyFill="1" applyBorder="1" applyAlignment="1">
      <alignment horizontal="center" vertical="top"/>
    </xf>
    <xf numFmtId="43" fontId="2" fillId="0" borderId="0" xfId="1" applyFont="1" applyBorder="1" applyAlignment="1">
      <alignment vertical="top"/>
    </xf>
    <xf numFmtId="43" fontId="14" fillId="0" borderId="8" xfId="1" applyFont="1" applyBorder="1"/>
    <xf numFmtId="43" fontId="2" fillId="0" borderId="0" xfId="1" applyFont="1"/>
    <xf numFmtId="43" fontId="10" fillId="0" borderId="3" xfId="1" applyFont="1" applyBorder="1"/>
    <xf numFmtId="164" fontId="17" fillId="0" borderId="9" xfId="1" applyNumberFormat="1" applyFont="1" applyBorder="1" applyAlignment="1">
      <alignment horizontal="right" vertical="top"/>
    </xf>
    <xf numFmtId="164" fontId="18" fillId="0" borderId="4" xfId="1" applyNumberFormat="1" applyFont="1" applyBorder="1" applyAlignment="1">
      <alignment vertical="top"/>
    </xf>
    <xf numFmtId="164" fontId="2" fillId="0" borderId="9" xfId="1" applyNumberFormat="1" applyFont="1" applyBorder="1"/>
    <xf numFmtId="164" fontId="19" fillId="0" borderId="1" xfId="1" applyNumberFormat="1" applyFont="1" applyBorder="1" applyAlignment="1">
      <alignment horizontal="right" vertical="top"/>
    </xf>
    <xf numFmtId="164" fontId="19" fillId="0" borderId="10" xfId="1" applyNumberFormat="1" applyFont="1" applyBorder="1" applyAlignment="1">
      <alignment horizontal="right" vertical="top"/>
    </xf>
    <xf numFmtId="164" fontId="19" fillId="0" borderId="7" xfId="1" applyNumberFormat="1" applyFont="1" applyBorder="1" applyAlignment="1">
      <alignment horizontal="right" vertical="top"/>
    </xf>
    <xf numFmtId="0" fontId="7" fillId="0" borderId="7" xfId="0" applyFont="1" applyFill="1" applyBorder="1" applyAlignment="1">
      <alignment vertical="top"/>
    </xf>
    <xf numFmtId="164" fontId="7" fillId="0" borderId="11" xfId="1" applyNumberFormat="1" applyFont="1" applyFill="1" applyBorder="1" applyAlignment="1">
      <alignment vertical="top"/>
    </xf>
    <xf numFmtId="164" fontId="19" fillId="0" borderId="7" xfId="1" applyNumberFormat="1" applyFont="1" applyBorder="1" applyAlignment="1">
      <alignment horizontal="right" vertical="center"/>
    </xf>
    <xf numFmtId="164" fontId="1" fillId="0" borderId="11" xfId="1" applyNumberFormat="1" applyFont="1" applyBorder="1"/>
    <xf numFmtId="164" fontId="16" fillId="0" borderId="7" xfId="1" applyNumberFormat="1" applyFont="1" applyBorder="1" applyAlignment="1">
      <alignment vertical="top"/>
    </xf>
    <xf numFmtId="164" fontId="16" fillId="0" borderId="3" xfId="1" applyNumberFormat="1" applyFont="1" applyBorder="1" applyAlignment="1">
      <alignment horizontal="right"/>
    </xf>
    <xf numFmtId="164" fontId="16" fillId="0" borderId="8" xfId="1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horizontal="right" vertical="top"/>
    </xf>
    <xf numFmtId="164" fontId="16" fillId="0" borderId="8" xfId="1" applyNumberFormat="1" applyFont="1" applyBorder="1" applyAlignment="1">
      <alignment horizontal="right"/>
    </xf>
    <xf numFmtId="164" fontId="16" fillId="0" borderId="6" xfId="1" applyNumberFormat="1" applyFont="1" applyBorder="1" applyAlignment="1">
      <alignment horizontal="right" vertical="top"/>
    </xf>
    <xf numFmtId="164" fontId="16" fillId="0" borderId="0" xfId="0" applyNumberFormat="1" applyFont="1" applyBorder="1"/>
    <xf numFmtId="43" fontId="16" fillId="0" borderId="10" xfId="1" applyFont="1" applyFill="1" applyBorder="1"/>
    <xf numFmtId="43" fontId="16" fillId="0" borderId="11" xfId="1" applyFont="1" applyFill="1" applyBorder="1"/>
    <xf numFmtId="43" fontId="18" fillId="0" borderId="13" xfId="1" applyFont="1" applyFill="1" applyBorder="1"/>
    <xf numFmtId="167" fontId="16" fillId="0" borderId="3" xfId="1" applyNumberFormat="1" applyFont="1" applyFill="1" applyBorder="1"/>
    <xf numFmtId="167" fontId="16" fillId="0" borderId="8" xfId="1" applyNumberFormat="1" applyFont="1" applyFill="1" applyBorder="1"/>
    <xf numFmtId="0" fontId="10" fillId="0" borderId="14" xfId="0" applyFont="1" applyFill="1" applyBorder="1" applyAlignment="1">
      <alignment vertical="top"/>
    </xf>
    <xf numFmtId="164" fontId="18" fillId="0" borderId="15" xfId="1" applyNumberFormat="1" applyFont="1" applyBorder="1"/>
    <xf numFmtId="167" fontId="16" fillId="0" borderId="12" xfId="1" applyNumberFormat="1" applyFont="1" applyFill="1" applyBorder="1"/>
    <xf numFmtId="165" fontId="0" fillId="0" borderId="0" xfId="1" applyNumberFormat="1" applyFont="1"/>
    <xf numFmtId="164" fontId="3" fillId="0" borderId="6" xfId="1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quotePrefix="1"/>
    <xf numFmtId="0" fontId="0" fillId="0" borderId="3" xfId="0" applyBorder="1"/>
    <xf numFmtId="0" fontId="0" fillId="0" borderId="8" xfId="0" applyBorder="1"/>
    <xf numFmtId="0" fontId="0" fillId="0" borderId="8" xfId="0" applyFill="1" applyBorder="1"/>
    <xf numFmtId="0" fontId="2" fillId="0" borderId="12" xfId="0" applyFont="1" applyBorder="1"/>
    <xf numFmtId="0" fontId="17" fillId="0" borderId="12" xfId="0" applyFont="1" applyBorder="1" applyAlignment="1">
      <alignment horizontal="left" vertical="top"/>
    </xf>
    <xf numFmtId="43" fontId="0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0" borderId="3" xfId="1" applyFont="1" applyBorder="1" applyAlignment="1"/>
    <xf numFmtId="43" fontId="0" fillId="0" borderId="8" xfId="1" applyFont="1" applyBorder="1" applyAlignment="1"/>
    <xf numFmtId="43" fontId="0" fillId="0" borderId="8" xfId="0" applyNumberFormat="1" applyBorder="1" applyAlignment="1"/>
    <xf numFmtId="43" fontId="2" fillId="0" borderId="12" xfId="1" applyFont="1" applyBorder="1" applyAlignment="1"/>
    <xf numFmtId="43" fontId="16" fillId="0" borderId="6" xfId="1" applyFont="1" applyBorder="1"/>
    <xf numFmtId="0" fontId="11" fillId="0" borderId="0" xfId="0" applyFont="1" applyAlignment="1">
      <alignment horizontal="center"/>
    </xf>
    <xf numFmtId="164" fontId="21" fillId="0" borderId="0" xfId="1" applyNumberFormat="1" applyFont="1" applyBorder="1" applyAlignment="1">
      <alignment horizontal="center" vertical="top"/>
    </xf>
    <xf numFmtId="164" fontId="17" fillId="0" borderId="7" xfId="1" applyNumberFormat="1" applyFont="1" applyBorder="1" applyAlignment="1">
      <alignment horizontal="center" vertical="top"/>
    </xf>
    <xf numFmtId="164" fontId="17" fillId="0" borderId="0" xfId="1" applyNumberFormat="1" applyFont="1" applyBorder="1" applyAlignment="1">
      <alignment horizontal="center" vertical="top"/>
    </xf>
    <xf numFmtId="164" fontId="17" fillId="0" borderId="11" xfId="1" applyNumberFormat="1" applyFont="1" applyBorder="1" applyAlignment="1">
      <alignment horizontal="center" vertical="top"/>
    </xf>
    <xf numFmtId="164" fontId="17" fillId="0" borderId="1" xfId="1" applyNumberFormat="1" applyFont="1" applyBorder="1" applyAlignment="1">
      <alignment horizontal="center" vertical="top"/>
    </xf>
    <xf numFmtId="164" fontId="17" fillId="0" borderId="2" xfId="1" applyNumberFormat="1" applyFont="1" applyBorder="1" applyAlignment="1">
      <alignment horizontal="center" vertical="top"/>
    </xf>
    <xf numFmtId="164" fontId="17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43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7" sqref="A7"/>
    </sheetView>
  </sheetViews>
  <sheetFormatPr defaultRowHeight="15.75"/>
  <cols>
    <col min="1" max="1" width="40.5703125" style="8" bestFit="1" customWidth="1"/>
    <col min="2" max="2" width="14.28515625" style="8" customWidth="1"/>
    <col min="3" max="3" width="15.7109375" style="8" bestFit="1" customWidth="1"/>
    <col min="4" max="4" width="12.140625" style="8" bestFit="1" customWidth="1"/>
    <col min="5" max="5" width="13.5703125" style="8" bestFit="1" customWidth="1"/>
    <col min="6" max="6" width="21.42578125" style="8" bestFit="1" customWidth="1"/>
    <col min="7" max="7" width="8.28515625" style="8" bestFit="1" customWidth="1"/>
    <col min="8" max="16384" width="9.140625" style="8"/>
  </cols>
  <sheetData>
    <row r="1" spans="1:10" ht="18.75">
      <c r="A1" s="232" t="s">
        <v>71</v>
      </c>
      <c r="B1" s="232"/>
      <c r="C1" s="232"/>
      <c r="D1" s="232"/>
      <c r="E1" s="232"/>
      <c r="F1" s="232"/>
      <c r="G1" s="232"/>
    </row>
    <row r="2" spans="1:10">
      <c r="A2" s="9"/>
      <c r="B2" s="9"/>
      <c r="C2" s="10"/>
      <c r="D2" s="9"/>
      <c r="E2" s="9"/>
      <c r="F2" s="7" t="s">
        <v>67</v>
      </c>
      <c r="G2" s="9"/>
      <c r="I2" s="34"/>
      <c r="J2" s="34"/>
    </row>
    <row r="3" spans="1:10">
      <c r="A3" s="11"/>
      <c r="B3" s="12" t="s">
        <v>72</v>
      </c>
      <c r="C3" s="13" t="s">
        <v>73</v>
      </c>
      <c r="D3" s="14" t="s">
        <v>74</v>
      </c>
      <c r="E3" s="14" t="s">
        <v>75</v>
      </c>
      <c r="F3" s="32" t="s">
        <v>76</v>
      </c>
      <c r="G3" s="33"/>
    </row>
    <row r="4" spans="1:10">
      <c r="A4" s="15"/>
      <c r="B4" s="16"/>
      <c r="C4" s="15"/>
      <c r="D4" s="16"/>
      <c r="E4" s="16"/>
      <c r="F4" s="17"/>
      <c r="G4" s="16"/>
    </row>
    <row r="5" spans="1:10">
      <c r="A5" s="18" t="s">
        <v>101</v>
      </c>
      <c r="B5" s="182">
        <v>160.57290967686001</v>
      </c>
      <c r="C5" s="183">
        <v>1466.6620009942701</v>
      </c>
      <c r="D5" s="19">
        <f>+B5+C5</f>
        <v>1627.2349106711301</v>
      </c>
      <c r="E5" s="20">
        <f>+C5-B5</f>
        <v>1306.0890913174101</v>
      </c>
      <c r="F5" s="36" t="s">
        <v>77</v>
      </c>
      <c r="G5" s="37">
        <f>C5/B5</f>
        <v>9.1339317693489441</v>
      </c>
    </row>
    <row r="6" spans="1:10">
      <c r="A6" s="21" t="s">
        <v>78</v>
      </c>
      <c r="B6" s="43">
        <f>+B5*100/D5</f>
        <v>9.8678382957402242</v>
      </c>
      <c r="C6" s="38">
        <f>+C5*100/D5</f>
        <v>90.132161704259786</v>
      </c>
      <c r="D6" s="39"/>
      <c r="E6" s="44"/>
      <c r="F6" s="39"/>
      <c r="G6" s="40"/>
    </row>
    <row r="7" spans="1:10">
      <c r="A7" s="15"/>
      <c r="B7" s="31"/>
      <c r="C7" s="15"/>
      <c r="D7" s="17"/>
      <c r="E7" s="15"/>
      <c r="F7" s="17"/>
      <c r="G7" s="41"/>
    </row>
    <row r="8" spans="1:10">
      <c r="A8" s="18" t="s">
        <v>102</v>
      </c>
      <c r="B8" s="184">
        <v>118.27996227865</v>
      </c>
      <c r="C8" s="185">
        <v>1201.5089910777199</v>
      </c>
      <c r="D8" s="19">
        <f>+B8+C8</f>
        <v>1319.7889533563698</v>
      </c>
      <c r="E8" s="20">
        <f>+C8-B8</f>
        <v>1083.22902879907</v>
      </c>
      <c r="F8" s="36" t="s">
        <v>77</v>
      </c>
      <c r="G8" s="37">
        <f>C8/B8</f>
        <v>10.158178679894599</v>
      </c>
    </row>
    <row r="9" spans="1:10">
      <c r="A9" s="21" t="s">
        <v>78</v>
      </c>
      <c r="B9" s="43">
        <f>+B8*100/D8</f>
        <v>8.9620360875010299</v>
      </c>
      <c r="C9" s="38">
        <f>+C8*100/D8</f>
        <v>91.037963912498967</v>
      </c>
      <c r="D9" s="39"/>
      <c r="E9" s="44"/>
      <c r="F9" s="39"/>
      <c r="G9" s="45"/>
    </row>
    <row r="10" spans="1:10">
      <c r="A10" s="15"/>
      <c r="B10" s="31"/>
      <c r="C10" s="15"/>
      <c r="D10" s="17"/>
      <c r="E10" s="15"/>
      <c r="F10" s="17"/>
      <c r="G10" s="16"/>
    </row>
    <row r="11" spans="1:10">
      <c r="A11" s="18" t="s">
        <v>103</v>
      </c>
      <c r="B11" s="42">
        <v>113.94600691377001</v>
      </c>
      <c r="C11" s="35">
        <v>1167.3698076845301</v>
      </c>
      <c r="D11" s="19">
        <f>+B11+C11</f>
        <v>1281.3158145983</v>
      </c>
      <c r="E11" s="20">
        <f>+C11-B11</f>
        <v>1053.4238007707602</v>
      </c>
      <c r="F11" s="46" t="s">
        <v>77</v>
      </c>
      <c r="G11" s="37">
        <f>C11/B11</f>
        <v>10.244938276493981</v>
      </c>
    </row>
    <row r="12" spans="1:10">
      <c r="A12" s="21" t="s">
        <v>78</v>
      </c>
      <c r="B12" s="43">
        <f>+B11*100/D11</f>
        <v>8.8928900756206417</v>
      </c>
      <c r="C12" s="38">
        <f>+C11*100/D11</f>
        <v>91.107109924379373</v>
      </c>
      <c r="D12" s="39"/>
      <c r="E12" s="44"/>
      <c r="F12" s="39"/>
      <c r="G12" s="45"/>
    </row>
    <row r="13" spans="1:10">
      <c r="A13" s="15"/>
      <c r="B13" s="31"/>
      <c r="C13" s="15"/>
      <c r="D13" s="17"/>
      <c r="E13" s="15"/>
      <c r="F13" s="17"/>
      <c r="G13" s="16"/>
    </row>
    <row r="14" spans="1:10" ht="47.25">
      <c r="A14" s="22" t="s">
        <v>104</v>
      </c>
      <c r="B14" s="47">
        <f>+B8/B5*100-100</f>
        <v>-26.338781232351792</v>
      </c>
      <c r="C14" s="47">
        <f>+C8/C5*100-100</f>
        <v>-18.078671823283031</v>
      </c>
      <c r="D14" s="48">
        <f>D8/D5*100-100</f>
        <v>-18.893766062821172</v>
      </c>
      <c r="E14" s="48">
        <f>E8/E5*100-100</f>
        <v>-17.063159320437194</v>
      </c>
      <c r="F14" s="39"/>
      <c r="G14" s="45"/>
    </row>
    <row r="15" spans="1:10">
      <c r="A15" s="23"/>
      <c r="B15" s="49"/>
      <c r="C15" s="50"/>
      <c r="D15" s="50"/>
      <c r="E15" s="50"/>
      <c r="F15" s="17"/>
      <c r="G15" s="16"/>
    </row>
    <row r="16" spans="1:10" ht="47.25">
      <c r="A16" s="22" t="s">
        <v>105</v>
      </c>
      <c r="B16" s="47">
        <f>+B11/B8*100-100</f>
        <v>-3.6641501074119844</v>
      </c>
      <c r="C16" s="47">
        <f>+C11/C8*100-100</f>
        <v>-2.8413589616643549</v>
      </c>
      <c r="D16" s="48">
        <f>D11/D8*100-100</f>
        <v>-2.9150978010710276</v>
      </c>
      <c r="E16" s="48">
        <f>E11/E8*100-100</f>
        <v>-2.75151673707947</v>
      </c>
      <c r="F16" s="39"/>
      <c r="G16" s="45"/>
    </row>
    <row r="17" spans="1:7">
      <c r="A17" s="15"/>
      <c r="B17" s="15"/>
      <c r="C17" s="16"/>
      <c r="D17" s="16"/>
      <c r="E17" s="16"/>
      <c r="F17" s="17"/>
      <c r="G17" s="16"/>
    </row>
    <row r="20" spans="1:7">
      <c r="B20" s="24"/>
      <c r="C20" s="25"/>
      <c r="D20" s="26"/>
      <c r="E20" s="26"/>
      <c r="F20" s="26"/>
      <c r="G20" s="26"/>
    </row>
    <row r="21" spans="1:7">
      <c r="B21" s="26"/>
      <c r="C21" s="26"/>
      <c r="D21" s="27"/>
      <c r="E21" s="27"/>
      <c r="F21" s="26"/>
      <c r="G21" s="26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I46" sqref="I46"/>
    </sheetView>
  </sheetViews>
  <sheetFormatPr defaultRowHeight="15.75"/>
  <cols>
    <col min="1" max="1" width="3.5703125" style="29" bestFit="1" customWidth="1"/>
    <col min="2" max="2" width="21.28515625" style="29" customWidth="1"/>
    <col min="3" max="3" width="7.42578125" style="29" bestFit="1" customWidth="1"/>
    <col min="4" max="4" width="11" style="77" customWidth="1"/>
    <col min="5" max="5" width="11.7109375" style="77" customWidth="1"/>
    <col min="6" max="6" width="11.7109375" style="77" bestFit="1" customWidth="1"/>
    <col min="7" max="7" width="15.28515625" style="77" bestFit="1" customWidth="1"/>
    <col min="8" max="8" width="14.42578125" style="73" bestFit="1" customWidth="1"/>
    <col min="9" max="9" width="16.28515625" style="73" customWidth="1"/>
    <col min="10" max="10" width="8.42578125" style="29" bestFit="1" customWidth="1"/>
    <col min="11" max="11" width="11.42578125" style="29" bestFit="1" customWidth="1"/>
    <col min="12" max="16384" width="9.140625" style="29"/>
  </cols>
  <sheetData>
    <row r="1" spans="1:11" ht="18.75">
      <c r="A1" s="233" t="s">
        <v>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8.75">
      <c r="A2" s="233" t="s">
        <v>108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8.75">
      <c r="A3" s="59"/>
      <c r="B3" s="181"/>
      <c r="C3" s="59"/>
      <c r="D3" s="148"/>
      <c r="E3" s="148"/>
      <c r="F3" s="148" t="s">
        <v>98</v>
      </c>
      <c r="G3" s="148"/>
      <c r="H3" s="148"/>
      <c r="I3" s="148"/>
      <c r="J3" s="120"/>
      <c r="K3" s="59"/>
    </row>
    <row r="4" spans="1:11">
      <c r="A4" s="60"/>
      <c r="B4" s="60"/>
      <c r="C4" s="60"/>
      <c r="F4" s="152"/>
      <c r="H4" s="154" t="s">
        <v>0</v>
      </c>
    </row>
    <row r="5" spans="1:11" s="30" customFormat="1" ht="25.5">
      <c r="A5" s="115"/>
      <c r="B5" s="113"/>
      <c r="C5" s="113"/>
      <c r="D5" s="237" t="s">
        <v>81</v>
      </c>
      <c r="E5" s="238"/>
      <c r="F5" s="237" t="s">
        <v>81</v>
      </c>
      <c r="G5" s="239"/>
      <c r="H5" s="237" t="s">
        <v>89</v>
      </c>
      <c r="I5" s="239"/>
      <c r="J5" s="62" t="s">
        <v>1</v>
      </c>
      <c r="K5" s="121" t="s">
        <v>100</v>
      </c>
    </row>
    <row r="6" spans="1:11" s="30" customFormat="1">
      <c r="A6" s="65"/>
      <c r="B6" s="66"/>
      <c r="C6" s="66"/>
      <c r="D6" s="234" t="s">
        <v>70</v>
      </c>
      <c r="E6" s="235"/>
      <c r="F6" s="234" t="s">
        <v>106</v>
      </c>
      <c r="G6" s="236"/>
      <c r="H6" s="234" t="s">
        <v>106</v>
      </c>
      <c r="I6" s="236"/>
      <c r="J6" s="64"/>
      <c r="K6" s="122" t="s">
        <v>107</v>
      </c>
    </row>
    <row r="7" spans="1:11" s="30" customFormat="1">
      <c r="A7" s="135" t="s">
        <v>2</v>
      </c>
      <c r="B7" s="136" t="s">
        <v>3</v>
      </c>
      <c r="C7" s="136" t="s">
        <v>4</v>
      </c>
      <c r="D7" s="134" t="s">
        <v>5</v>
      </c>
      <c r="E7" s="137" t="s">
        <v>6</v>
      </c>
      <c r="F7" s="160" t="s">
        <v>5</v>
      </c>
      <c r="G7" s="161" t="s">
        <v>6</v>
      </c>
      <c r="H7" s="134" t="s">
        <v>5</v>
      </c>
      <c r="I7" s="186" t="s">
        <v>6</v>
      </c>
      <c r="J7" s="64" t="s">
        <v>7</v>
      </c>
      <c r="K7" s="123" t="s">
        <v>90</v>
      </c>
    </row>
    <row r="8" spans="1:11">
      <c r="A8" s="67">
        <v>1</v>
      </c>
      <c r="B8" s="61" t="s">
        <v>19</v>
      </c>
      <c r="C8" s="68"/>
      <c r="D8" s="158"/>
      <c r="E8" s="69">
        <v>10820104.055219999</v>
      </c>
      <c r="F8" s="189"/>
      <c r="G8" s="190">
        <v>7835712.1790499985</v>
      </c>
      <c r="I8" s="77">
        <v>12791030.850069996</v>
      </c>
      <c r="J8" s="206">
        <f>I8/G8*100-100</f>
        <v>63.240182357244009</v>
      </c>
      <c r="K8" s="203">
        <f t="shared" ref="K8:K40" si="0">I8/I$46*100</f>
        <v>11.225519170452159</v>
      </c>
    </row>
    <row r="9" spans="1:11">
      <c r="A9" s="70">
        <v>2</v>
      </c>
      <c r="B9" s="71" t="s">
        <v>99</v>
      </c>
      <c r="C9" s="72"/>
      <c r="D9" s="55"/>
      <c r="E9" s="56">
        <v>12202852.966340002</v>
      </c>
      <c r="F9" s="191"/>
      <c r="G9" s="155">
        <v>8899772.3876500018</v>
      </c>
      <c r="I9" s="77">
        <v>8832004.3998599984</v>
      </c>
      <c r="J9" s="207">
        <f t="shared" ref="J9:J46" si="1">I9/G9*100-100</f>
        <v>-0.76145753889214518</v>
      </c>
      <c r="K9" s="204">
        <f t="shared" si="0"/>
        <v>7.7510433573540869</v>
      </c>
    </row>
    <row r="10" spans="1:11">
      <c r="A10" s="70">
        <v>3</v>
      </c>
      <c r="B10" s="71" t="s">
        <v>10</v>
      </c>
      <c r="C10" s="72" t="s">
        <v>11</v>
      </c>
      <c r="D10" s="55">
        <v>492335.16763282602</v>
      </c>
      <c r="E10" s="56">
        <v>11506623.475509999</v>
      </c>
      <c r="F10" s="55">
        <v>343174.18374163698</v>
      </c>
      <c r="G10" s="149">
        <v>8475552.8784200009</v>
      </c>
      <c r="H10" s="73">
        <v>313588.39970739902</v>
      </c>
      <c r="I10" s="56">
        <v>7816993.5611500004</v>
      </c>
      <c r="J10" s="207">
        <f t="shared" si="1"/>
        <v>-7.7701045196330369</v>
      </c>
      <c r="K10" s="204">
        <f t="shared" si="0"/>
        <v>6.8602610770429218</v>
      </c>
    </row>
    <row r="11" spans="1:11">
      <c r="A11" s="70">
        <v>4</v>
      </c>
      <c r="B11" s="71" t="s">
        <v>13</v>
      </c>
      <c r="C11" s="72" t="s">
        <v>14</v>
      </c>
      <c r="D11" s="159">
        <v>13189728.871786598</v>
      </c>
      <c r="E11" s="73">
        <v>8218997.7011199994</v>
      </c>
      <c r="F11" s="191">
        <v>9780727.6150894165</v>
      </c>
      <c r="G11" s="155">
        <v>6064179.3662900012</v>
      </c>
      <c r="H11" s="73">
        <v>10867775.772003096</v>
      </c>
      <c r="I11" s="77">
        <v>6795140.3173299991</v>
      </c>
      <c r="J11" s="207">
        <f t="shared" si="1"/>
        <v>12.053748856824996</v>
      </c>
      <c r="K11" s="204">
        <f t="shared" si="0"/>
        <v>5.9634738428985079</v>
      </c>
    </row>
    <row r="12" spans="1:11">
      <c r="A12" s="70">
        <v>5</v>
      </c>
      <c r="B12" s="63" t="s">
        <v>12</v>
      </c>
      <c r="C12" s="72"/>
      <c r="D12" s="159"/>
      <c r="E12" s="73">
        <v>7643342.8025200004</v>
      </c>
      <c r="F12" s="191"/>
      <c r="G12" s="155">
        <v>5883137.25581</v>
      </c>
      <c r="I12" s="77">
        <v>5428725.4211299997</v>
      </c>
      <c r="J12" s="207">
        <f t="shared" si="1"/>
        <v>-7.7239713255242748</v>
      </c>
      <c r="K12" s="204">
        <f t="shared" si="0"/>
        <v>4.764296326099652</v>
      </c>
    </row>
    <row r="13" spans="1:11">
      <c r="A13" s="70">
        <v>6</v>
      </c>
      <c r="B13" s="71" t="s">
        <v>16</v>
      </c>
      <c r="C13" s="72" t="s">
        <v>17</v>
      </c>
      <c r="D13" s="159">
        <v>9991148.5996093806</v>
      </c>
      <c r="E13" s="73">
        <v>8276850.3929299992</v>
      </c>
      <c r="F13" s="55">
        <v>7871318.5996093797</v>
      </c>
      <c r="G13" s="149">
        <v>6357770.3929299992</v>
      </c>
      <c r="H13" s="73">
        <v>4074840.4799999902</v>
      </c>
      <c r="I13" s="56">
        <v>6283139.8448799998</v>
      </c>
      <c r="J13" s="207">
        <f t="shared" si="1"/>
        <v>-1.1738478025722685</v>
      </c>
      <c r="K13" s="204">
        <f t="shared" si="0"/>
        <v>5.5141378053158459</v>
      </c>
    </row>
    <row r="14" spans="1:11">
      <c r="A14" s="70">
        <v>7</v>
      </c>
      <c r="B14" s="71" t="s">
        <v>15</v>
      </c>
      <c r="C14" s="72"/>
      <c r="D14" s="159"/>
      <c r="E14" s="73">
        <v>6635522.7118200008</v>
      </c>
      <c r="F14" s="191"/>
      <c r="G14" s="155">
        <v>4583889.7659600005</v>
      </c>
      <c r="I14" s="77">
        <v>6351496.34913</v>
      </c>
      <c r="J14" s="207">
        <f t="shared" si="1"/>
        <v>38.561280340907388</v>
      </c>
      <c r="K14" s="204">
        <f t="shared" si="0"/>
        <v>5.5741280639492441</v>
      </c>
    </row>
    <row r="15" spans="1:11">
      <c r="A15" s="70">
        <v>8</v>
      </c>
      <c r="B15" s="76" t="s">
        <v>84</v>
      </c>
      <c r="C15" s="72"/>
      <c r="D15" s="159"/>
      <c r="E15" s="73">
        <v>2146820.0491800001</v>
      </c>
      <c r="F15" s="192"/>
      <c r="G15" s="193">
        <v>3059305.1860299995</v>
      </c>
      <c r="I15" s="77">
        <v>5447218.2942599999</v>
      </c>
      <c r="J15" s="207">
        <f t="shared" si="1"/>
        <v>78.054099314254699</v>
      </c>
      <c r="K15" s="204">
        <f t="shared" si="0"/>
        <v>4.7805258313108308</v>
      </c>
    </row>
    <row r="16" spans="1:11">
      <c r="A16" s="70">
        <v>9</v>
      </c>
      <c r="B16" s="74" t="s">
        <v>9</v>
      </c>
      <c r="C16" s="70"/>
      <c r="D16" s="159"/>
      <c r="E16" s="73">
        <v>20509121.652819999</v>
      </c>
      <c r="F16" s="194"/>
      <c r="G16" s="149">
        <v>17297940.917489998</v>
      </c>
      <c r="I16" s="77">
        <v>5714370.9476099992</v>
      </c>
      <c r="J16" s="207">
        <f t="shared" si="1"/>
        <v>-66.965022167278988</v>
      </c>
      <c r="K16" s="204">
        <f t="shared" si="0"/>
        <v>5.0149813077121843</v>
      </c>
    </row>
    <row r="17" spans="1:11">
      <c r="A17" s="70">
        <v>10</v>
      </c>
      <c r="B17" s="63" t="s">
        <v>80</v>
      </c>
      <c r="C17" s="70"/>
      <c r="D17" s="159"/>
      <c r="E17" s="73">
        <v>5226990.3631299995</v>
      </c>
      <c r="F17" s="191"/>
      <c r="G17" s="155">
        <v>3621851.2346200002</v>
      </c>
      <c r="I17" s="77">
        <v>3483831.0496499999</v>
      </c>
      <c r="J17" s="207">
        <f t="shared" si="1"/>
        <v>-3.8107635026727138</v>
      </c>
      <c r="K17" s="204">
        <f t="shared" si="0"/>
        <v>3.0574402245498877</v>
      </c>
    </row>
    <row r="18" spans="1:11">
      <c r="A18" s="70">
        <v>11</v>
      </c>
      <c r="B18" s="71" t="s">
        <v>20</v>
      </c>
      <c r="C18" s="72" t="s">
        <v>17</v>
      </c>
      <c r="D18" s="159">
        <v>16594913.261032341</v>
      </c>
      <c r="E18" s="73">
        <v>3937266.32748</v>
      </c>
      <c r="F18" s="191">
        <v>13733409.045285588</v>
      </c>
      <c r="G18" s="156">
        <v>2983767.7731299996</v>
      </c>
      <c r="H18" s="73">
        <v>10178834.566460673</v>
      </c>
      <c r="I18" s="77">
        <v>2541860.3154799999</v>
      </c>
      <c r="J18" s="207">
        <f t="shared" si="1"/>
        <v>-14.810383758064219</v>
      </c>
      <c r="K18" s="204">
        <f t="shared" si="0"/>
        <v>2.2307585709463105</v>
      </c>
    </row>
    <row r="19" spans="1:11">
      <c r="A19" s="70">
        <v>12</v>
      </c>
      <c r="B19" s="71" t="s">
        <v>21</v>
      </c>
      <c r="C19" s="72"/>
      <c r="D19" s="159"/>
      <c r="E19" s="56">
        <v>3194100.16078</v>
      </c>
      <c r="F19" s="191"/>
      <c r="G19" s="149">
        <v>2347797.7609700002</v>
      </c>
      <c r="I19" s="56">
        <v>2225736.0072599999</v>
      </c>
      <c r="J19" s="207">
        <f t="shared" si="1"/>
        <v>-5.1989892715278074</v>
      </c>
      <c r="K19" s="204">
        <f t="shared" si="0"/>
        <v>1.9533251471851507</v>
      </c>
    </row>
    <row r="20" spans="1:11">
      <c r="A20" s="70">
        <v>13</v>
      </c>
      <c r="B20" s="76" t="s">
        <v>83</v>
      </c>
      <c r="C20" s="72"/>
      <c r="D20" s="159"/>
      <c r="E20" s="56">
        <v>2189851.4911400001</v>
      </c>
      <c r="F20" s="192"/>
      <c r="G20" s="195">
        <v>1645476.24764</v>
      </c>
      <c r="I20" s="56">
        <v>2140588.142</v>
      </c>
      <c r="J20" s="207">
        <f t="shared" si="1"/>
        <v>30.089276285215703</v>
      </c>
      <c r="K20" s="204">
        <f t="shared" si="0"/>
        <v>1.8785986450757468</v>
      </c>
    </row>
    <row r="21" spans="1:11">
      <c r="A21" s="70">
        <v>14</v>
      </c>
      <c r="B21" s="75" t="s">
        <v>79</v>
      </c>
      <c r="C21" s="72"/>
      <c r="D21" s="159"/>
      <c r="E21" s="56">
        <v>3409073.1790900002</v>
      </c>
      <c r="F21" s="55"/>
      <c r="G21" s="149">
        <v>2267058.5278500002</v>
      </c>
      <c r="I21" s="56">
        <v>2316677.0243000002</v>
      </c>
      <c r="J21" s="207">
        <f t="shared" si="1"/>
        <v>2.1886729363381932</v>
      </c>
      <c r="K21" s="204">
        <f t="shared" si="0"/>
        <v>2.0331357693413277</v>
      </c>
    </row>
    <row r="22" spans="1:11">
      <c r="A22" s="70">
        <v>15</v>
      </c>
      <c r="B22" s="71" t="s">
        <v>25</v>
      </c>
      <c r="C22" s="72"/>
      <c r="D22" s="159"/>
      <c r="E22" s="73">
        <v>1887672.3032800001</v>
      </c>
      <c r="F22" s="196"/>
      <c r="G22" s="156">
        <v>1328463.65503</v>
      </c>
      <c r="I22" s="77">
        <v>1732934.23966</v>
      </c>
      <c r="J22" s="207">
        <f t="shared" si="1"/>
        <v>30.446492314527489</v>
      </c>
      <c r="K22" s="204">
        <f t="shared" si="0"/>
        <v>1.520838058828528</v>
      </c>
    </row>
    <row r="23" spans="1:11">
      <c r="A23" s="70">
        <v>16</v>
      </c>
      <c r="B23" s="71" t="s">
        <v>88</v>
      </c>
      <c r="C23" s="72"/>
      <c r="D23" s="159"/>
      <c r="E23" s="73">
        <v>2363864.57711</v>
      </c>
      <c r="F23" s="191"/>
      <c r="G23" s="155">
        <v>1842590.4874400001</v>
      </c>
      <c r="I23" s="77">
        <v>1851341.4069100001</v>
      </c>
      <c r="J23" s="207">
        <f t="shared" si="1"/>
        <v>0.474924815342888</v>
      </c>
      <c r="K23" s="204">
        <f t="shared" si="0"/>
        <v>1.6247532116777246</v>
      </c>
    </row>
    <row r="24" spans="1:11">
      <c r="A24" s="70">
        <v>17</v>
      </c>
      <c r="B24" s="71" t="s">
        <v>23</v>
      </c>
      <c r="C24" s="72"/>
      <c r="D24" s="159"/>
      <c r="E24" s="73">
        <v>2296093.2985700001</v>
      </c>
      <c r="F24" s="191"/>
      <c r="G24" s="155">
        <v>1343435.32287</v>
      </c>
      <c r="I24" s="77">
        <v>1473892.9601599998</v>
      </c>
      <c r="J24" s="207">
        <f t="shared" si="1"/>
        <v>9.7107493802754306</v>
      </c>
      <c r="K24" s="204">
        <f t="shared" si="0"/>
        <v>1.2935011941887404</v>
      </c>
    </row>
    <row r="25" spans="1:11">
      <c r="A25" s="70">
        <v>18</v>
      </c>
      <c r="B25" s="76" t="s">
        <v>95</v>
      </c>
      <c r="C25" s="72"/>
      <c r="D25" s="159"/>
      <c r="E25" s="73">
        <v>358950.86710999999</v>
      </c>
      <c r="F25" s="192"/>
      <c r="G25" s="195">
        <v>185916.34430999999</v>
      </c>
      <c r="I25" s="56">
        <v>1495663.0842500001</v>
      </c>
      <c r="J25" s="207">
        <f t="shared" si="1"/>
        <v>704.48176291381174</v>
      </c>
      <c r="K25" s="204">
        <f t="shared" si="0"/>
        <v>1.3126068431532321</v>
      </c>
    </row>
    <row r="26" spans="1:11">
      <c r="A26" s="70">
        <v>19</v>
      </c>
      <c r="B26" s="71" t="s">
        <v>30</v>
      </c>
      <c r="C26" s="72" t="s">
        <v>17</v>
      </c>
      <c r="D26" s="159">
        <v>23013681.640138645</v>
      </c>
      <c r="E26" s="73">
        <v>1222233.42711</v>
      </c>
      <c r="F26" s="191">
        <v>19147829.890138645</v>
      </c>
      <c r="G26" s="156">
        <v>853231.35911000008</v>
      </c>
      <c r="H26" s="73">
        <v>9836651.8798828125</v>
      </c>
      <c r="I26" s="77">
        <v>1053154.6215600001</v>
      </c>
      <c r="J26" s="207">
        <f t="shared" si="1"/>
        <v>23.431307384029893</v>
      </c>
      <c r="K26" s="204">
        <f t="shared" si="0"/>
        <v>0.92425759364870719</v>
      </c>
    </row>
    <row r="27" spans="1:11">
      <c r="A27" s="70">
        <v>20</v>
      </c>
      <c r="B27" s="76" t="s">
        <v>94</v>
      </c>
      <c r="C27" s="72"/>
      <c r="D27" s="159"/>
      <c r="E27" s="73">
        <v>420354.52484999999</v>
      </c>
      <c r="F27" s="191"/>
      <c r="G27" s="195">
        <v>237272.99032000001</v>
      </c>
      <c r="I27" s="56">
        <v>1478940.61956</v>
      </c>
      <c r="J27" s="207">
        <f t="shared" si="1"/>
        <v>523.3076160777573</v>
      </c>
      <c r="K27" s="204">
        <f t="shared" si="0"/>
        <v>1.2979310636828247</v>
      </c>
    </row>
    <row r="28" spans="1:11">
      <c r="A28" s="70">
        <v>21</v>
      </c>
      <c r="B28" s="76" t="s">
        <v>85</v>
      </c>
      <c r="C28" s="72"/>
      <c r="D28" s="159"/>
      <c r="E28" s="56">
        <v>1008800.42</v>
      </c>
      <c r="F28" s="192"/>
      <c r="G28" s="195">
        <v>852557.3</v>
      </c>
      <c r="I28" s="56">
        <v>1117394.67359</v>
      </c>
      <c r="J28" s="207">
        <f t="shared" si="1"/>
        <v>31.063879646564516</v>
      </c>
      <c r="K28" s="204">
        <f t="shared" si="0"/>
        <v>0.98063521825350297</v>
      </c>
    </row>
    <row r="29" spans="1:11">
      <c r="A29" s="70">
        <v>22</v>
      </c>
      <c r="B29" s="63" t="s">
        <v>35</v>
      </c>
      <c r="C29" s="70"/>
      <c r="D29" s="159"/>
      <c r="E29" s="73">
        <v>673615.77934000001</v>
      </c>
      <c r="F29" s="196"/>
      <c r="G29" s="156">
        <v>596849.79157000012</v>
      </c>
      <c r="I29" s="77">
        <v>982622.98217000009</v>
      </c>
      <c r="J29" s="207">
        <f t="shared" si="1"/>
        <v>64.634887378486326</v>
      </c>
      <c r="K29" s="204">
        <f t="shared" si="0"/>
        <v>0.86235841762635146</v>
      </c>
    </row>
    <row r="30" spans="1:11">
      <c r="A30" s="70">
        <v>23</v>
      </c>
      <c r="B30" s="71" t="s">
        <v>26</v>
      </c>
      <c r="C30" s="72"/>
      <c r="D30" s="159"/>
      <c r="E30" s="73">
        <v>1078962.6788900001</v>
      </c>
      <c r="F30" s="196"/>
      <c r="G30" s="156">
        <v>826404.26271999988</v>
      </c>
      <c r="I30" s="77">
        <v>970352.16239999991</v>
      </c>
      <c r="J30" s="207">
        <f t="shared" si="1"/>
        <v>17.418581458693666</v>
      </c>
      <c r="K30" s="204">
        <f t="shared" si="0"/>
        <v>0.85158944019365723</v>
      </c>
    </row>
    <row r="31" spans="1:11">
      <c r="A31" s="70">
        <v>24</v>
      </c>
      <c r="B31" s="71" t="s">
        <v>22</v>
      </c>
      <c r="C31" s="72" t="s">
        <v>17</v>
      </c>
      <c r="D31" s="55">
        <v>9815797</v>
      </c>
      <c r="E31" s="56">
        <v>1652330.24813</v>
      </c>
      <c r="F31" s="55">
        <v>7400968</v>
      </c>
      <c r="G31" s="149">
        <v>1285957.9280000001</v>
      </c>
      <c r="H31" s="73">
        <v>7368869.6399999904</v>
      </c>
      <c r="I31" s="56">
        <v>954818.69918999996</v>
      </c>
      <c r="J31" s="207">
        <f t="shared" si="1"/>
        <v>-25.750393663734243</v>
      </c>
      <c r="K31" s="204">
        <f t="shared" si="0"/>
        <v>0.83795713869339039</v>
      </c>
    </row>
    <row r="32" spans="1:11">
      <c r="A32" s="70">
        <v>25</v>
      </c>
      <c r="B32" s="71" t="s">
        <v>24</v>
      </c>
      <c r="C32" s="72"/>
      <c r="D32" s="159"/>
      <c r="E32" s="73">
        <v>1136557.6583699998</v>
      </c>
      <c r="F32" s="191"/>
      <c r="G32" s="156">
        <v>858225.81060999993</v>
      </c>
      <c r="I32" s="77">
        <v>810065.38869000005</v>
      </c>
      <c r="J32" s="207">
        <f t="shared" si="1"/>
        <v>-5.6116259059802616</v>
      </c>
      <c r="K32" s="204">
        <f t="shared" si="0"/>
        <v>0.71092038293454785</v>
      </c>
    </row>
    <row r="33" spans="1:11">
      <c r="A33" s="70">
        <v>26</v>
      </c>
      <c r="B33" s="74" t="s">
        <v>8</v>
      </c>
      <c r="C33" s="72"/>
      <c r="D33" s="159"/>
      <c r="E33" s="56">
        <v>8475992.3474300001</v>
      </c>
      <c r="F33" s="196"/>
      <c r="G33" s="149">
        <v>8432251.8295099996</v>
      </c>
      <c r="I33" s="56">
        <v>828992.12745999999</v>
      </c>
      <c r="J33" s="207">
        <f t="shared" si="1"/>
        <v>-90.168793055268935</v>
      </c>
      <c r="K33" s="204">
        <f t="shared" si="0"/>
        <v>0.7275306523793762</v>
      </c>
    </row>
    <row r="34" spans="1:11">
      <c r="A34" s="70">
        <v>27</v>
      </c>
      <c r="B34" s="71" t="s">
        <v>27</v>
      </c>
      <c r="C34" s="72"/>
      <c r="D34" s="159"/>
      <c r="E34" s="56">
        <v>548482.79494000005</v>
      </c>
      <c r="F34" s="191"/>
      <c r="G34" s="149">
        <v>425312.91560000001</v>
      </c>
      <c r="I34" s="56">
        <v>514464.90850000002</v>
      </c>
      <c r="J34" s="207">
        <f t="shared" si="1"/>
        <v>20.961506135836714</v>
      </c>
      <c r="K34" s="204">
        <f t="shared" si="0"/>
        <v>0.45149884794938666</v>
      </c>
    </row>
    <row r="35" spans="1:11">
      <c r="A35" s="70">
        <v>28</v>
      </c>
      <c r="B35" s="71" t="s">
        <v>32</v>
      </c>
      <c r="C35" s="72" t="s">
        <v>17</v>
      </c>
      <c r="D35" s="159">
        <v>3383446</v>
      </c>
      <c r="E35" s="73">
        <v>498122.57451000001</v>
      </c>
      <c r="F35" s="55">
        <v>2032238</v>
      </c>
      <c r="G35" s="149">
        <v>300887.56458000001</v>
      </c>
      <c r="H35" s="73">
        <v>2441992.2699699402</v>
      </c>
      <c r="I35" s="77">
        <v>354160.62656999996</v>
      </c>
      <c r="J35" s="207">
        <f t="shared" si="1"/>
        <v>17.705305323721916</v>
      </c>
      <c r="K35" s="204">
        <f t="shared" si="0"/>
        <v>0.31081442532515885</v>
      </c>
    </row>
    <row r="36" spans="1:11">
      <c r="A36" s="70">
        <v>29</v>
      </c>
      <c r="B36" s="71" t="s">
        <v>28</v>
      </c>
      <c r="C36" s="72" t="s">
        <v>17</v>
      </c>
      <c r="D36" s="159">
        <v>44725.047472752623</v>
      </c>
      <c r="E36" s="73">
        <v>739232.76327</v>
      </c>
      <c r="F36" s="191">
        <v>36528.157445907629</v>
      </c>
      <c r="G36" s="155">
        <v>554406.13251999998</v>
      </c>
      <c r="H36" s="73">
        <v>27302.906977273567</v>
      </c>
      <c r="I36" s="77">
        <v>433944.22382000001</v>
      </c>
      <c r="J36" s="207">
        <f t="shared" si="1"/>
        <v>-21.728098163786882</v>
      </c>
      <c r="K36" s="204">
        <f t="shared" si="0"/>
        <v>0.38083319948929184</v>
      </c>
    </row>
    <row r="37" spans="1:11">
      <c r="A37" s="70">
        <v>30</v>
      </c>
      <c r="B37" s="71" t="s">
        <v>29</v>
      </c>
      <c r="C37" s="72"/>
      <c r="D37" s="159"/>
      <c r="E37" s="73">
        <v>771406.41490000009</v>
      </c>
      <c r="F37" s="191"/>
      <c r="G37" s="156">
        <v>553795.13611000008</v>
      </c>
      <c r="I37" s="202">
        <v>369092.72944999998</v>
      </c>
      <c r="J37" s="207">
        <f t="shared" si="1"/>
        <v>-33.352117889188676</v>
      </c>
      <c r="K37" s="204">
        <f t="shared" si="0"/>
        <v>0.32391896780491419</v>
      </c>
    </row>
    <row r="38" spans="1:11">
      <c r="A38" s="70">
        <v>31</v>
      </c>
      <c r="B38" s="63" t="s">
        <v>31</v>
      </c>
      <c r="C38" s="72"/>
      <c r="D38" s="159"/>
      <c r="E38" s="56">
        <v>397478.62958000001</v>
      </c>
      <c r="F38" s="191"/>
      <c r="G38" s="149">
        <v>284648.08289999998</v>
      </c>
      <c r="I38" s="56">
        <v>267377.67281999998</v>
      </c>
      <c r="J38" s="207">
        <f t="shared" si="1"/>
        <v>-6.0672848747297792</v>
      </c>
      <c r="K38" s="204">
        <f t="shared" si="0"/>
        <v>0.2346529554320769</v>
      </c>
    </row>
    <row r="39" spans="1:11">
      <c r="A39" s="70">
        <v>32</v>
      </c>
      <c r="B39" s="71" t="s">
        <v>34</v>
      </c>
      <c r="C39" s="72" t="s">
        <v>17</v>
      </c>
      <c r="D39" s="159">
        <v>3349959.2519226102</v>
      </c>
      <c r="E39" s="73">
        <v>457706.66431000002</v>
      </c>
      <c r="F39" s="191">
        <v>2588152.4511718797</v>
      </c>
      <c r="G39" s="156">
        <v>321301.9754</v>
      </c>
      <c r="H39" s="73">
        <v>1912563.599914551</v>
      </c>
      <c r="I39" s="77">
        <v>252924.45299000002</v>
      </c>
      <c r="J39" s="207">
        <f t="shared" si="1"/>
        <v>-21.281388738701153</v>
      </c>
      <c r="K39" s="204">
        <f t="shared" si="0"/>
        <v>0.22196868485387433</v>
      </c>
    </row>
    <row r="40" spans="1:11">
      <c r="A40" s="70">
        <v>33</v>
      </c>
      <c r="B40" s="76" t="s">
        <v>87</v>
      </c>
      <c r="C40" s="72"/>
      <c r="D40" s="159"/>
      <c r="E40" s="56">
        <v>427565.30391999998</v>
      </c>
      <c r="F40" s="192"/>
      <c r="G40" s="195">
        <v>287816.25491999998</v>
      </c>
      <c r="I40" s="56">
        <v>220953.94532</v>
      </c>
      <c r="J40" s="207">
        <f t="shared" si="1"/>
        <v>-23.230901124255368</v>
      </c>
      <c r="K40" s="204">
        <f t="shared" si="0"/>
        <v>0.1939110911426756</v>
      </c>
    </row>
    <row r="41" spans="1:11">
      <c r="A41" s="70">
        <v>34</v>
      </c>
      <c r="B41" s="76" t="s">
        <v>18</v>
      </c>
      <c r="C41" s="70"/>
      <c r="D41" s="159"/>
      <c r="E41" s="56">
        <v>441836.81795</v>
      </c>
      <c r="F41" s="191"/>
      <c r="G41" s="149">
        <v>295334.35235</v>
      </c>
      <c r="I41" s="56">
        <v>156036.69396999999</v>
      </c>
      <c r="J41" s="207">
        <f t="shared" si="1"/>
        <v>-47.166087274168056</v>
      </c>
      <c r="K41" s="204">
        <f>I40/I$46*100</f>
        <v>0.1939110911426756</v>
      </c>
    </row>
    <row r="42" spans="1:11">
      <c r="A42" s="70">
        <v>35</v>
      </c>
      <c r="B42" s="71" t="s">
        <v>36</v>
      </c>
      <c r="C42" s="72"/>
      <c r="D42" s="159"/>
      <c r="E42" s="56">
        <v>215244.29784000001</v>
      </c>
      <c r="F42" s="191"/>
      <c r="G42" s="149">
        <v>148735.19734000001</v>
      </c>
      <c r="I42" s="56">
        <v>124382.38015</v>
      </c>
      <c r="J42" s="207">
        <f t="shared" si="1"/>
        <v>-16.373271172882426</v>
      </c>
      <c r="K42" s="204">
        <f>I42/I$46*100</f>
        <v>0.1091590513076319</v>
      </c>
    </row>
    <row r="43" spans="1:11">
      <c r="A43" s="70">
        <v>36</v>
      </c>
      <c r="B43" s="76" t="s">
        <v>86</v>
      </c>
      <c r="C43" s="72"/>
      <c r="D43" s="159"/>
      <c r="E43" s="73">
        <v>43865.523999999998</v>
      </c>
      <c r="F43" s="192"/>
      <c r="G43" s="195">
        <v>773518.39055999997</v>
      </c>
      <c r="I43" s="56">
        <v>258739.87883999999</v>
      </c>
      <c r="J43" s="207">
        <f t="shared" si="1"/>
        <v>-66.550261506687463</v>
      </c>
      <c r="K43" s="204">
        <f>I43/I$46*100</f>
        <v>0.22707235281689553</v>
      </c>
    </row>
    <row r="44" spans="1:11">
      <c r="A44" s="70">
        <v>37</v>
      </c>
      <c r="B44" s="76" t="s">
        <v>33</v>
      </c>
      <c r="C44" s="72"/>
      <c r="D44" s="159"/>
      <c r="E44" s="56">
        <v>188730.52700999999</v>
      </c>
      <c r="F44" s="191"/>
      <c r="G44" s="149">
        <v>146027.72500999999</v>
      </c>
      <c r="I44" s="56">
        <v>36505.89</v>
      </c>
      <c r="J44" s="207">
        <f t="shared" si="1"/>
        <v>-75.000713051237312</v>
      </c>
      <c r="K44" s="204">
        <f>I44/I$46*100</f>
        <v>3.2037884423300821E-2</v>
      </c>
    </row>
    <row r="45" spans="1:11">
      <c r="A45" s="70">
        <v>38</v>
      </c>
      <c r="B45" s="78" t="s">
        <v>37</v>
      </c>
      <c r="C45" s="79"/>
      <c r="D45" s="140"/>
      <c r="E45" s="139">
        <f>E46-SUM(E8:E44)</f>
        <v>23918077.617210016</v>
      </c>
      <c r="F45" s="139"/>
      <c r="G45" s="139">
        <f t="shared" ref="G45:I45" si="2">G46-SUM(G8:G44)</f>
        <v>14221809.596030012</v>
      </c>
      <c r="H45" s="139"/>
      <c r="I45" s="139">
        <f t="shared" si="2"/>
        <v>18038438.021629989</v>
      </c>
      <c r="J45" s="207">
        <f t="shared" si="1"/>
        <v>26.836447217415852</v>
      </c>
      <c r="K45" s="204">
        <f>I45/I$46*100</f>
        <v>15.830689034395732</v>
      </c>
    </row>
    <row r="46" spans="1:11" s="30" customFormat="1">
      <c r="A46" s="80"/>
      <c r="B46" s="81" t="s">
        <v>38</v>
      </c>
      <c r="C46" s="80"/>
      <c r="D46" s="107"/>
      <c r="E46" s="114">
        <v>157140695.38870999</v>
      </c>
      <c r="F46" s="187"/>
      <c r="G46" s="188">
        <v>118279962.27865</v>
      </c>
      <c r="H46" s="208"/>
      <c r="I46" s="209">
        <v>113946006.91377001</v>
      </c>
      <c r="J46" s="210">
        <f t="shared" si="1"/>
        <v>-3.6641501074119844</v>
      </c>
      <c r="K46" s="205">
        <f>I46/I$46*100</f>
        <v>100</v>
      </c>
    </row>
    <row r="47" spans="1:11">
      <c r="E47" s="151"/>
    </row>
    <row r="48" spans="1:11">
      <c r="F48" s="76"/>
      <c r="G48" s="73"/>
    </row>
    <row r="49" spans="6:8">
      <c r="F49" s="153"/>
      <c r="H49" s="77"/>
    </row>
    <row r="52" spans="6:8">
      <c r="F52" s="151"/>
      <c r="G52" s="150" t="s">
        <v>39</v>
      </c>
    </row>
  </sheetData>
  <sortState ref="B8:I44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14:G14 F22 F34 F36:F39 F11:G11 F32 F24 F17:G17 F11:F18">
    <cfRule type="cellIs" dxfId="42" priority="577" operator="greaterThanOrEqual">
      <formula>0</formula>
    </cfRule>
  </conditionalFormatting>
  <conditionalFormatting sqref="F16">
    <cfRule type="expression" dxfId="41" priority="526">
      <formula>$A19="Total"</formula>
    </cfRule>
  </conditionalFormatting>
  <conditionalFormatting sqref="F12">
    <cfRule type="expression" dxfId="40" priority="603">
      <formula>$A20="Total"</formula>
    </cfRule>
  </conditionalFormatting>
  <conditionalFormatting sqref="F13">
    <cfRule type="expression" dxfId="39" priority="480">
      <formula>$A18="Total"</formula>
    </cfRule>
  </conditionalFormatting>
  <conditionalFormatting sqref="F34">
    <cfRule type="expression" dxfId="38" priority="477">
      <formula>$A31="Total"</formula>
    </cfRule>
  </conditionalFormatting>
  <conditionalFormatting sqref="F34">
    <cfRule type="expression" dxfId="37" priority="462">
      <formula>$A31="Total"</formula>
    </cfRule>
  </conditionalFormatting>
  <conditionalFormatting sqref="F34">
    <cfRule type="expression" dxfId="36" priority="458">
      <formula>$A31="Total"</formula>
    </cfRule>
  </conditionalFormatting>
  <conditionalFormatting sqref="F12">
    <cfRule type="expression" dxfId="35" priority="457">
      <formula>$A20="Total"</formula>
    </cfRule>
  </conditionalFormatting>
  <conditionalFormatting sqref="F17">
    <cfRule type="expression" dxfId="34" priority="352">
      <formula>$A18="Total"</formula>
    </cfRule>
  </conditionalFormatting>
  <conditionalFormatting sqref="F15">
    <cfRule type="expression" dxfId="33" priority="351">
      <formula>$A19="Total"</formula>
    </cfRule>
  </conditionalFormatting>
  <conditionalFormatting sqref="F39">
    <cfRule type="expression" dxfId="32" priority="338">
      <formula>$A31="Total"</formula>
    </cfRule>
  </conditionalFormatting>
  <conditionalFormatting sqref="F15">
    <cfRule type="expression" dxfId="31" priority="336">
      <formula>$A19="Total"</formula>
    </cfRule>
  </conditionalFormatting>
  <conditionalFormatting sqref="F17">
    <cfRule type="expression" dxfId="30" priority="264">
      <formula>$A18="Total"</formula>
    </cfRule>
  </conditionalFormatting>
  <conditionalFormatting sqref="F14">
    <cfRule type="expression" dxfId="29" priority="263">
      <formula>$A19="Total"</formula>
    </cfRule>
  </conditionalFormatting>
  <conditionalFormatting sqref="F12">
    <cfRule type="expression" dxfId="28" priority="251">
      <formula>$A20="Total"</formula>
    </cfRule>
  </conditionalFormatting>
  <conditionalFormatting sqref="F14">
    <cfRule type="expression" dxfId="27" priority="250">
      <formula>$A19="Total"</formula>
    </cfRule>
  </conditionalFormatting>
  <conditionalFormatting sqref="F13">
    <cfRule type="expression" dxfId="26" priority="166">
      <formula>$A21="Total"</formula>
    </cfRule>
  </conditionalFormatting>
  <conditionalFormatting sqref="F17">
    <cfRule type="expression" dxfId="25" priority="163">
      <formula>$A23="Total"</formula>
    </cfRule>
  </conditionalFormatting>
  <conditionalFormatting sqref="F17">
    <cfRule type="expression" dxfId="24" priority="155">
      <formula>$A23="Total"</formula>
    </cfRule>
  </conditionalFormatting>
  <conditionalFormatting sqref="F11">
    <cfRule type="expression" dxfId="23" priority="154">
      <formula>$A22="Total"</formula>
    </cfRule>
  </conditionalFormatting>
  <conditionalFormatting sqref="F11">
    <cfRule type="expression" dxfId="22" priority="135">
      <formula>$A19="Total"</formula>
    </cfRule>
  </conditionalFormatting>
  <conditionalFormatting sqref="F14">
    <cfRule type="expression" dxfId="21" priority="132">
      <formula>$A18="Total"</formula>
    </cfRule>
  </conditionalFormatting>
  <conditionalFormatting sqref="F14">
    <cfRule type="expression" dxfId="20" priority="130">
      <formula>$A18="Total"</formula>
    </cfRule>
  </conditionalFormatting>
  <conditionalFormatting sqref="F17">
    <cfRule type="expression" dxfId="19" priority="128">
      <formula>$A20="Total"</formula>
    </cfRule>
  </conditionalFormatting>
  <conditionalFormatting sqref="F11">
    <cfRule type="expression" dxfId="18" priority="127">
      <formula>$A19="Total"</formula>
    </cfRule>
  </conditionalFormatting>
  <conditionalFormatting sqref="F17">
    <cfRule type="expression" dxfId="17" priority="119">
      <formula>$A20="Total"</formula>
    </cfRule>
  </conditionalFormatting>
  <conditionalFormatting sqref="F22 F38">
    <cfRule type="expression" dxfId="16" priority="18">
      <formula>$A23="Total"</formula>
    </cfRule>
  </conditionalFormatting>
  <conditionalFormatting sqref="F17:G17">
    <cfRule type="expression" dxfId="15" priority="17">
      <formula>$A20="Total"</formula>
    </cfRule>
  </conditionalFormatting>
  <conditionalFormatting sqref="F11:G11">
    <cfRule type="expression" dxfId="14" priority="16">
      <formula>$A19="Total"</formula>
    </cfRule>
  </conditionalFormatting>
  <conditionalFormatting sqref="F37">
    <cfRule type="expression" dxfId="13" priority="15">
      <formula>$A34="Total"</formula>
    </cfRule>
  </conditionalFormatting>
  <conditionalFormatting sqref="F39">
    <cfRule type="expression" dxfId="12" priority="14">
      <formula>$A32="Total"</formula>
    </cfRule>
  </conditionalFormatting>
  <conditionalFormatting sqref="F24">
    <cfRule type="expression" dxfId="11" priority="13">
      <formula>$A22="Total"</formula>
    </cfRule>
  </conditionalFormatting>
  <conditionalFormatting sqref="F36">
    <cfRule type="expression" dxfId="10" priority="12">
      <formula>$A30="Total"</formula>
    </cfRule>
  </conditionalFormatting>
  <conditionalFormatting sqref="F14:G14">
    <cfRule type="expression" dxfId="9" priority="11">
      <formula>$A18="Total"</formula>
    </cfRule>
  </conditionalFormatting>
  <conditionalFormatting sqref="F16">
    <cfRule type="expression" dxfId="8" priority="10">
      <formula>$A10="Total"</formula>
    </cfRule>
  </conditionalFormatting>
  <conditionalFormatting sqref="F18">
    <cfRule type="expression" dxfId="7" priority="9">
      <formula>$A16="Total"</formula>
    </cfRule>
  </conditionalFormatting>
  <conditionalFormatting sqref="F39">
    <cfRule type="expression" dxfId="6" priority="7">
      <formula>$A32="Total"</formula>
    </cfRule>
  </conditionalFormatting>
  <conditionalFormatting sqref="F32">
    <cfRule type="expression" dxfId="5" priority="6">
      <formula>$A24="Total"</formula>
    </cfRule>
  </conditionalFormatting>
  <conditionalFormatting sqref="F32">
    <cfRule type="expression" dxfId="4" priority="5">
      <formula>$A24="Total"</formula>
    </cfRule>
  </conditionalFormatting>
  <conditionalFormatting sqref="F16">
    <cfRule type="expression" dxfId="3" priority="4">
      <formula>$A10="Total"</formula>
    </cfRule>
  </conditionalFormatting>
  <conditionalFormatting sqref="F17:G17">
    <cfRule type="expression" dxfId="2" priority="3">
      <formula>$A20="Total"</formula>
    </cfRule>
  </conditionalFormatting>
  <conditionalFormatting sqref="F11:G11">
    <cfRule type="expression" dxfId="1" priority="2">
      <formula>$A19="Total"</formula>
    </cfRule>
  </conditionalFormatting>
  <conditionalFormatting sqref="F34">
    <cfRule type="expression" dxfId="0" priority="1">
      <formula>$A33="Total"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4" workbookViewId="0">
      <selection activeCell="G6" sqref="G6"/>
    </sheetView>
  </sheetViews>
  <sheetFormatPr defaultRowHeight="18.75"/>
  <cols>
    <col min="1" max="1" width="3.85546875" style="4" bestFit="1" customWidth="1"/>
    <col min="2" max="2" width="41.7109375" style="112" bestFit="1" customWidth="1"/>
    <col min="3" max="3" width="13.5703125" style="5" bestFit="1" customWidth="1"/>
    <col min="4" max="5" width="17.42578125" style="2" bestFit="1" customWidth="1"/>
    <col min="6" max="6" width="10.28515625" style="1" bestFit="1" customWidth="1"/>
    <col min="7" max="7" width="11" style="1" bestFit="1" customWidth="1"/>
    <col min="8" max="16384" width="9.140625" style="1"/>
  </cols>
  <sheetData>
    <row r="1" spans="1:7" ht="15">
      <c r="A1" s="240" t="s">
        <v>97</v>
      </c>
      <c r="B1" s="240"/>
      <c r="C1" s="240"/>
      <c r="D1" s="240"/>
      <c r="E1" s="240"/>
      <c r="F1" s="240"/>
      <c r="G1" s="240"/>
    </row>
    <row r="2" spans="1:7" ht="15" customHeight="1">
      <c r="A2" s="241" t="s">
        <v>109</v>
      </c>
      <c r="B2" s="241"/>
      <c r="C2" s="241"/>
      <c r="D2" s="241"/>
      <c r="E2" s="241"/>
      <c r="F2" s="241"/>
      <c r="G2" s="241"/>
    </row>
    <row r="3" spans="1:7" ht="15" customHeight="1">
      <c r="A3" s="54"/>
      <c r="B3" s="110"/>
      <c r="C3" s="54" t="s">
        <v>98</v>
      </c>
      <c r="D3" s="54"/>
      <c r="E3" s="54"/>
      <c r="F3" s="54"/>
      <c r="G3" s="54"/>
    </row>
    <row r="4" spans="1:7">
      <c r="A4" s="3"/>
      <c r="B4" s="111"/>
      <c r="E4" s="28" t="s">
        <v>0</v>
      </c>
    </row>
    <row r="5" spans="1:7" ht="38.25">
      <c r="A5" s="82" t="s">
        <v>2</v>
      </c>
      <c r="B5" s="83" t="s">
        <v>3</v>
      </c>
      <c r="C5" s="84" t="s">
        <v>81</v>
      </c>
      <c r="D5" s="84" t="s">
        <v>81</v>
      </c>
      <c r="E5" s="84" t="s">
        <v>89</v>
      </c>
      <c r="F5" s="85" t="s">
        <v>91</v>
      </c>
      <c r="G5" s="86" t="s">
        <v>157</v>
      </c>
    </row>
    <row r="6" spans="1:7" ht="15">
      <c r="A6" s="51"/>
      <c r="B6" s="87"/>
      <c r="C6" s="88" t="s">
        <v>70</v>
      </c>
      <c r="D6" s="89" t="s">
        <v>110</v>
      </c>
      <c r="E6" s="89" t="s">
        <v>110</v>
      </c>
      <c r="F6" s="90"/>
      <c r="G6" s="91" t="s">
        <v>89</v>
      </c>
    </row>
    <row r="7" spans="1:7" ht="15">
      <c r="A7" s="92">
        <v>1</v>
      </c>
      <c r="B7" s="93" t="s">
        <v>40</v>
      </c>
      <c r="C7" s="94">
        <v>309701875.94150275</v>
      </c>
      <c r="D7" s="197">
        <v>230724741.44042939</v>
      </c>
      <c r="E7" s="95">
        <v>218603398.27364179</v>
      </c>
      <c r="F7" s="141">
        <f>E7/D7*100-100</f>
        <v>-5.2535948642149322</v>
      </c>
      <c r="G7" s="96">
        <f>E7/E$34*100</f>
        <v>18.726148032493672</v>
      </c>
    </row>
    <row r="8" spans="1:7" ht="15">
      <c r="A8" s="97">
        <v>2</v>
      </c>
      <c r="B8" s="98" t="s">
        <v>41</v>
      </c>
      <c r="C8" s="99">
        <v>167293495.77317399</v>
      </c>
      <c r="D8" s="198">
        <v>120550039.37037209</v>
      </c>
      <c r="E8" s="100">
        <v>113136164.1697174</v>
      </c>
      <c r="F8" s="142">
        <f t="shared" ref="F8:F34" si="0">E8/D8*100-100</f>
        <v>-6.1500396344763146</v>
      </c>
      <c r="G8" s="101">
        <f t="shared" ref="G8:G34" si="1">E8/E$34*100</f>
        <v>9.6915444810177327</v>
      </c>
    </row>
    <row r="9" spans="1:7" ht="15">
      <c r="A9" s="97">
        <v>3</v>
      </c>
      <c r="B9" s="98" t="s">
        <v>42</v>
      </c>
      <c r="C9" s="102">
        <v>100977196.97813401</v>
      </c>
      <c r="D9" s="102">
        <v>75308378.375039101</v>
      </c>
      <c r="E9" s="163">
        <v>77736139.900520101</v>
      </c>
      <c r="F9" s="142">
        <f t="shared" si="0"/>
        <v>3.2237601949023968</v>
      </c>
      <c r="G9" s="101">
        <f t="shared" si="1"/>
        <v>6.6590843269031597</v>
      </c>
    </row>
    <row r="10" spans="1:7" ht="15">
      <c r="A10" s="97">
        <v>4</v>
      </c>
      <c r="B10" s="98" t="s">
        <v>43</v>
      </c>
      <c r="C10" s="102">
        <v>51968515.173382998</v>
      </c>
      <c r="D10" s="199">
        <v>36443990.6843559</v>
      </c>
      <c r="E10" s="163">
        <v>55482295.055195801</v>
      </c>
      <c r="F10" s="142">
        <f t="shared" si="0"/>
        <v>52.239900223145327</v>
      </c>
      <c r="G10" s="101">
        <f t="shared" si="1"/>
        <v>4.7527608380796265</v>
      </c>
    </row>
    <row r="11" spans="1:7" ht="15">
      <c r="A11" s="97">
        <v>5</v>
      </c>
      <c r="B11" s="98" t="s">
        <v>45</v>
      </c>
      <c r="C11" s="99">
        <v>65167320.601329669</v>
      </c>
      <c r="D11" s="198">
        <v>46087649.020086184</v>
      </c>
      <c r="E11" s="100">
        <v>48205123.933780462</v>
      </c>
      <c r="F11" s="142">
        <f t="shared" si="0"/>
        <v>4.5944520033370111</v>
      </c>
      <c r="G11" s="101">
        <f t="shared" si="1"/>
        <v>4.1293790208087522</v>
      </c>
    </row>
    <row r="12" spans="1:7" ht="15">
      <c r="A12" s="97">
        <v>6</v>
      </c>
      <c r="B12" s="98" t="s">
        <v>44</v>
      </c>
      <c r="C12" s="102">
        <v>56625347.193611801</v>
      </c>
      <c r="D12" s="102">
        <v>43532946.037575804</v>
      </c>
      <c r="E12" s="102">
        <v>37012342.021547899</v>
      </c>
      <c r="F12" s="142">
        <f t="shared" si="0"/>
        <v>-14.978549833038173</v>
      </c>
      <c r="G12" s="101">
        <f t="shared" si="1"/>
        <v>3.1705755774994411</v>
      </c>
    </row>
    <row r="13" spans="1:7" ht="15">
      <c r="A13" s="97">
        <v>7</v>
      </c>
      <c r="B13" s="98" t="s">
        <v>46</v>
      </c>
      <c r="C13" s="102">
        <v>44644558.386260897</v>
      </c>
      <c r="D13" s="102">
        <v>35193121.8643234</v>
      </c>
      <c r="E13" s="102">
        <v>30562295.860449102</v>
      </c>
      <c r="F13" s="142">
        <f t="shared" si="0"/>
        <v>-13.158326850704157</v>
      </c>
      <c r="G13" s="101">
        <f t="shared" si="1"/>
        <v>2.6180474824057001</v>
      </c>
    </row>
    <row r="14" spans="1:7" ht="15">
      <c r="A14" s="97">
        <v>8</v>
      </c>
      <c r="B14" s="98" t="s">
        <v>47</v>
      </c>
      <c r="C14" s="99">
        <v>36310545.544792324</v>
      </c>
      <c r="D14" s="102">
        <v>27584528.412147313</v>
      </c>
      <c r="E14" s="100">
        <v>27991778.430977236</v>
      </c>
      <c r="F14" s="142">
        <f t="shared" si="0"/>
        <v>1.4763711481490702</v>
      </c>
      <c r="G14" s="101">
        <f t="shared" si="1"/>
        <v>2.3978501282724398</v>
      </c>
    </row>
    <row r="15" spans="1:7" ht="15">
      <c r="A15" s="97">
        <v>9</v>
      </c>
      <c r="B15" s="98" t="s">
        <v>48</v>
      </c>
      <c r="C15" s="99">
        <v>25927194.582314253</v>
      </c>
      <c r="D15" s="198">
        <v>20011935.786339298</v>
      </c>
      <c r="E15" s="100">
        <v>27561997.28778176</v>
      </c>
      <c r="F15" s="142">
        <f t="shared" si="0"/>
        <v>37.727791964015523</v>
      </c>
      <c r="G15" s="101">
        <f t="shared" si="1"/>
        <v>2.3610339334071688</v>
      </c>
    </row>
    <row r="16" spans="1:7" ht="15">
      <c r="A16" s="97">
        <v>10</v>
      </c>
      <c r="B16" s="98" t="s">
        <v>50</v>
      </c>
      <c r="C16" s="102">
        <v>40696587.884452097</v>
      </c>
      <c r="D16" s="102">
        <v>30187475.305364601</v>
      </c>
      <c r="E16" s="102">
        <v>23589838.811905202</v>
      </c>
      <c r="F16" s="142">
        <f t="shared" si="0"/>
        <v>-21.855542494760854</v>
      </c>
      <c r="G16" s="101">
        <f t="shared" si="1"/>
        <v>2.0207682823916344</v>
      </c>
    </row>
    <row r="17" spans="1:7" ht="15">
      <c r="A17" s="97">
        <v>11</v>
      </c>
      <c r="B17" s="98" t="s">
        <v>54</v>
      </c>
      <c r="C17" s="99">
        <v>43899890.685761705</v>
      </c>
      <c r="D17" s="198">
        <v>37307282.747074202</v>
      </c>
      <c r="E17" s="100">
        <v>17758322.30069143</v>
      </c>
      <c r="F17" s="142">
        <f t="shared" si="0"/>
        <v>-52.399850664320724</v>
      </c>
      <c r="G17" s="101">
        <f t="shared" si="1"/>
        <v>1.5212250808434853</v>
      </c>
    </row>
    <row r="18" spans="1:7" ht="15">
      <c r="A18" s="97">
        <v>12</v>
      </c>
      <c r="B18" s="98" t="s">
        <v>51</v>
      </c>
      <c r="C18" s="99">
        <v>25422397.600855205</v>
      </c>
      <c r="D18" s="198">
        <v>18714298.210669573</v>
      </c>
      <c r="E18" s="100">
        <v>18044024.48814119</v>
      </c>
      <c r="F18" s="142">
        <f t="shared" si="0"/>
        <v>-3.5816129196137325</v>
      </c>
      <c r="G18" s="101">
        <f t="shared" si="1"/>
        <v>1.5456990894711753</v>
      </c>
    </row>
    <row r="19" spans="1:7" ht="15">
      <c r="A19" s="97">
        <v>13</v>
      </c>
      <c r="B19" s="103" t="s">
        <v>56</v>
      </c>
      <c r="C19" s="99">
        <v>21779478.14011256</v>
      </c>
      <c r="D19" s="198">
        <v>15944790.601457329</v>
      </c>
      <c r="E19" s="102">
        <v>16423069.23248064</v>
      </c>
      <c r="F19" s="142">
        <f t="shared" si="0"/>
        <v>2.9995917975843298</v>
      </c>
      <c r="G19" s="101">
        <f t="shared" si="1"/>
        <v>1.4068437545986978</v>
      </c>
    </row>
    <row r="20" spans="1:7" ht="15">
      <c r="A20" s="97">
        <v>14</v>
      </c>
      <c r="B20" s="98" t="s">
        <v>55</v>
      </c>
      <c r="C20" s="99">
        <v>19237325.52752123</v>
      </c>
      <c r="D20" s="198">
        <v>14451057.59966775</v>
      </c>
      <c r="E20" s="100">
        <v>13414772.148260988</v>
      </c>
      <c r="F20" s="142">
        <f t="shared" si="0"/>
        <v>-7.1710007676572189</v>
      </c>
      <c r="G20" s="101">
        <f t="shared" si="1"/>
        <v>1.1491450318446299</v>
      </c>
    </row>
    <row r="21" spans="1:7" ht="15">
      <c r="A21" s="97">
        <v>15</v>
      </c>
      <c r="B21" s="99" t="s">
        <v>64</v>
      </c>
      <c r="C21" s="102">
        <v>18043384.461399902</v>
      </c>
      <c r="D21" s="200">
        <v>13292342.931</v>
      </c>
      <c r="E21" s="102">
        <v>12630078.3211594</v>
      </c>
      <c r="F21" s="142">
        <f t="shared" si="0"/>
        <v>-4.9823015647308182</v>
      </c>
      <c r="G21" s="101">
        <f t="shared" si="1"/>
        <v>1.0819260732990066</v>
      </c>
    </row>
    <row r="22" spans="1:7" ht="15">
      <c r="A22" s="97">
        <v>16</v>
      </c>
      <c r="B22" s="103" t="s">
        <v>58</v>
      </c>
      <c r="C22" s="102">
        <v>13589817.127872501</v>
      </c>
      <c r="D22" s="102">
        <v>9284673.9896255899</v>
      </c>
      <c r="E22" s="102">
        <v>11394679.0719635</v>
      </c>
      <c r="F22" s="142">
        <f t="shared" si="0"/>
        <v>22.725677656486013</v>
      </c>
      <c r="G22" s="101">
        <f t="shared" si="1"/>
        <v>0.97609849055157327</v>
      </c>
    </row>
    <row r="23" spans="1:7" ht="15">
      <c r="A23" s="97">
        <v>17</v>
      </c>
      <c r="B23" s="98" t="s">
        <v>52</v>
      </c>
      <c r="C23" s="102">
        <v>35583768.979909897</v>
      </c>
      <c r="D23" s="200">
        <v>30004681.861000001</v>
      </c>
      <c r="E23" s="102">
        <v>10827892.3302</v>
      </c>
      <c r="F23" s="142">
        <f t="shared" si="0"/>
        <v>-63.912657430059063</v>
      </c>
      <c r="G23" s="101">
        <f t="shared" si="1"/>
        <v>0.92754603202193897</v>
      </c>
    </row>
    <row r="24" spans="1:7" ht="15">
      <c r="A24" s="97">
        <v>18</v>
      </c>
      <c r="B24" s="103" t="s">
        <v>57</v>
      </c>
      <c r="C24" s="102">
        <v>15012155.524082899</v>
      </c>
      <c r="D24" s="102">
        <v>10529876.071082801</v>
      </c>
      <c r="E24" s="163">
        <v>10913931.8122836</v>
      </c>
      <c r="F24" s="142">
        <f t="shared" si="0"/>
        <v>3.6472959283490098</v>
      </c>
      <c r="G24" s="101">
        <f>E27/E$34*100</f>
        <v>0.68842589158589462</v>
      </c>
    </row>
    <row r="25" spans="1:7" ht="15">
      <c r="A25" s="97">
        <v>19</v>
      </c>
      <c r="B25" s="98" t="s">
        <v>49</v>
      </c>
      <c r="C25" s="102">
        <v>6123690.1516296798</v>
      </c>
      <c r="D25" s="102">
        <v>3989258.8828156898</v>
      </c>
      <c r="E25" s="102">
        <v>10989255.437217601</v>
      </c>
      <c r="F25" s="142">
        <f t="shared" si="0"/>
        <v>175.47110277940118</v>
      </c>
      <c r="G25" s="101">
        <f t="shared" si="1"/>
        <v>0.9413688245899311</v>
      </c>
    </row>
    <row r="26" spans="1:7" ht="15">
      <c r="A26" s="97">
        <v>20</v>
      </c>
      <c r="B26" s="98" t="s">
        <v>53</v>
      </c>
      <c r="C26" s="102">
        <v>25915487.19675</v>
      </c>
      <c r="D26" s="200">
        <v>22043055.690749999</v>
      </c>
      <c r="E26" s="102">
        <v>9759498.6954999994</v>
      </c>
      <c r="F26" s="142">
        <f t="shared" si="0"/>
        <v>-55.725291300718297</v>
      </c>
      <c r="G26" s="101">
        <f t="shared" si="1"/>
        <v>0.83602459402799689</v>
      </c>
    </row>
    <row r="27" spans="1:7" ht="15">
      <c r="A27" s="97">
        <v>21</v>
      </c>
      <c r="B27" s="103" t="s">
        <v>60</v>
      </c>
      <c r="C27" s="102">
        <v>10278834.005137499</v>
      </c>
      <c r="D27" s="102">
        <v>7237564.7406119397</v>
      </c>
      <c r="E27" s="102">
        <v>8036476.0066567697</v>
      </c>
      <c r="F27" s="142">
        <f t="shared" si="0"/>
        <v>11.038398890747359</v>
      </c>
      <c r="G27" s="101">
        <f t="shared" si="1"/>
        <v>0.68842589158589462</v>
      </c>
    </row>
    <row r="28" spans="1:7" ht="15">
      <c r="A28" s="97">
        <v>22</v>
      </c>
      <c r="B28" s="103" t="s">
        <v>61</v>
      </c>
      <c r="C28" s="102">
        <v>9365481.6260078102</v>
      </c>
      <c r="D28" s="200">
        <v>8107294.9744921904</v>
      </c>
      <c r="E28" s="102">
        <v>6724841.0520303603</v>
      </c>
      <c r="F28" s="142">
        <f t="shared" si="0"/>
        <v>-17.051975126246361</v>
      </c>
      <c r="G28" s="101">
        <f t="shared" si="1"/>
        <v>0.57606775571564905</v>
      </c>
    </row>
    <row r="29" spans="1:7" ht="15">
      <c r="A29" s="97">
        <v>23</v>
      </c>
      <c r="B29" s="103" t="s">
        <v>35</v>
      </c>
      <c r="C29" s="102">
        <v>7558173.6081976499</v>
      </c>
      <c r="D29" s="102">
        <v>5697956.8259968003</v>
      </c>
      <c r="E29" s="163">
        <v>6319004.9883820396</v>
      </c>
      <c r="F29" s="142">
        <f t="shared" si="0"/>
        <v>10.89948873518523</v>
      </c>
      <c r="G29" s="101">
        <f t="shared" si="1"/>
        <v>0.54130275999819988</v>
      </c>
    </row>
    <row r="30" spans="1:7" ht="15">
      <c r="A30" s="97">
        <v>24</v>
      </c>
      <c r="B30" s="98" t="s">
        <v>63</v>
      </c>
      <c r="C30" s="102">
        <v>4851707.71937076</v>
      </c>
      <c r="D30" s="102">
        <v>3343306.4883740302</v>
      </c>
      <c r="E30" s="102">
        <v>3958129.7770786402</v>
      </c>
      <c r="F30" s="142">
        <f t="shared" si="0"/>
        <v>18.389677728996375</v>
      </c>
      <c r="G30" s="101">
        <f t="shared" si="1"/>
        <v>0.33906391539537617</v>
      </c>
    </row>
    <row r="31" spans="1:7" ht="15">
      <c r="A31" s="97">
        <v>25</v>
      </c>
      <c r="B31" s="98" t="s">
        <v>59</v>
      </c>
      <c r="C31" s="99">
        <v>2730402.67833038</v>
      </c>
      <c r="D31" s="198">
        <v>1675219.0711232908</v>
      </c>
      <c r="E31" s="100">
        <v>2788748.9368754928</v>
      </c>
      <c r="F31" s="142">
        <f t="shared" si="0"/>
        <v>66.47070135164725</v>
      </c>
      <c r="G31" s="101">
        <f t="shared" si="1"/>
        <v>0.23889164500553234</v>
      </c>
    </row>
    <row r="32" spans="1:7" ht="15">
      <c r="A32" s="97">
        <v>26</v>
      </c>
      <c r="B32" s="103" t="s">
        <v>62</v>
      </c>
      <c r="C32" s="102">
        <v>5557554.6423917999</v>
      </c>
      <c r="D32" s="102">
        <v>3822378.9886821699</v>
      </c>
      <c r="E32" s="163">
        <v>3110685.17636267</v>
      </c>
      <c r="F32" s="142">
        <f t="shared" si="0"/>
        <v>-18.619132598488576</v>
      </c>
      <c r="G32" s="101">
        <f t="shared" si="1"/>
        <v>0.26646955882238316</v>
      </c>
    </row>
    <row r="33" spans="1:7" ht="15">
      <c r="A33" s="104">
        <v>27</v>
      </c>
      <c r="B33" s="105" t="s">
        <v>37</v>
      </c>
      <c r="C33" s="106">
        <f>C34-SUM(C7:C32)</f>
        <v>447469581.84330392</v>
      </c>
      <c r="D33" s="201">
        <f>D34-SUM(D7:D32)</f>
        <v>330439145.10726368</v>
      </c>
      <c r="E33" s="106">
        <f>E34-SUM(E7:E32)</f>
        <v>344395024.16372919</v>
      </c>
      <c r="F33" s="142">
        <f t="shared" si="0"/>
        <v>4.2234339554217541</v>
      </c>
      <c r="G33" s="101">
        <f t="shared" si="1"/>
        <v>29.501792996242926</v>
      </c>
    </row>
    <row r="34" spans="1:7" s="119" customFormat="1" ht="15">
      <c r="A34" s="116"/>
      <c r="B34" s="116" t="s">
        <v>38</v>
      </c>
      <c r="C34" s="117">
        <v>1611731769.57759</v>
      </c>
      <c r="D34" s="157">
        <v>1201508991.0777199</v>
      </c>
      <c r="E34" s="157">
        <v>1167369807.68453</v>
      </c>
      <c r="F34" s="143">
        <f t="shared" si="0"/>
        <v>-2.8413589616643691</v>
      </c>
      <c r="G34" s="118">
        <f t="shared" si="1"/>
        <v>100</v>
      </c>
    </row>
    <row r="39" spans="1:7">
      <c r="D39" s="6"/>
    </row>
  </sheetData>
  <sortState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E9" sqref="E9"/>
    </sheetView>
  </sheetViews>
  <sheetFormatPr defaultRowHeight="15"/>
  <cols>
    <col min="1" max="1" width="7.85546875" style="168" bestFit="1" customWidth="1"/>
    <col min="2" max="2" width="21.5703125" style="164" bestFit="1" customWidth="1"/>
    <col min="3" max="3" width="15.5703125" style="169" customWidth="1"/>
    <col min="4" max="4" width="16.42578125" style="169" customWidth="1"/>
    <col min="5" max="5" width="11.85546875" style="165" bestFit="1" customWidth="1"/>
    <col min="6" max="6" width="13.42578125" style="164" customWidth="1"/>
    <col min="7" max="7" width="11.5703125" style="164" bestFit="1" customWidth="1"/>
    <col min="8" max="16384" width="9.140625" style="164"/>
  </cols>
  <sheetData>
    <row r="1" spans="1:7">
      <c r="A1" s="242" t="s">
        <v>65</v>
      </c>
      <c r="B1" s="242"/>
      <c r="C1" s="242"/>
      <c r="D1" s="242"/>
      <c r="E1" s="242"/>
    </row>
    <row r="2" spans="1:7">
      <c r="A2" s="243" t="s">
        <v>111</v>
      </c>
      <c r="B2" s="243"/>
      <c r="C2" s="243"/>
      <c r="D2" s="243"/>
      <c r="E2" s="243"/>
    </row>
    <row r="3" spans="1:7">
      <c r="A3" s="52" t="s">
        <v>66</v>
      </c>
      <c r="B3" s="53"/>
      <c r="C3" s="57"/>
      <c r="D3" s="58" t="s">
        <v>67</v>
      </c>
    </row>
    <row r="4" spans="1:7" ht="45">
      <c r="A4" s="124" t="s">
        <v>2</v>
      </c>
      <c r="B4" s="125" t="s">
        <v>68</v>
      </c>
      <c r="C4" s="127" t="s">
        <v>112</v>
      </c>
      <c r="D4" s="127" t="s">
        <v>113</v>
      </c>
      <c r="E4" s="128" t="s">
        <v>1</v>
      </c>
    </row>
    <row r="5" spans="1:7">
      <c r="A5" s="108"/>
      <c r="B5" s="126"/>
      <c r="C5" s="212" t="s">
        <v>82</v>
      </c>
      <c r="D5" s="212" t="s">
        <v>93</v>
      </c>
      <c r="E5" s="129" t="s">
        <v>7</v>
      </c>
    </row>
    <row r="6" spans="1:7">
      <c r="A6" s="51">
        <v>1</v>
      </c>
      <c r="B6" s="215" t="s">
        <v>121</v>
      </c>
      <c r="C6" s="175">
        <v>82.985354069850004</v>
      </c>
      <c r="D6" s="175">
        <v>77.855261995109998</v>
      </c>
      <c r="E6" s="178">
        <f>D6/C6*100-100</f>
        <v>-6.1819246688059337</v>
      </c>
      <c r="F6" s="138"/>
      <c r="G6" s="138"/>
    </row>
    <row r="7" spans="1:7">
      <c r="A7" s="51">
        <v>2</v>
      </c>
      <c r="B7" s="216" t="s">
        <v>132</v>
      </c>
      <c r="C7" s="176">
        <v>13.90957257676</v>
      </c>
      <c r="D7" s="176">
        <v>12.50260184121</v>
      </c>
      <c r="E7" s="178">
        <f t="shared" ref="E7:E21" si="0">D7/C7*100-100</f>
        <v>-10.115125592721341</v>
      </c>
      <c r="F7"/>
      <c r="G7" s="138"/>
    </row>
    <row r="8" spans="1:7">
      <c r="A8" s="51">
        <v>3</v>
      </c>
      <c r="B8" s="216" t="s">
        <v>120</v>
      </c>
      <c r="C8" s="176">
        <v>3.1021725784900003</v>
      </c>
      <c r="D8" s="176">
        <v>3.2539288370400001</v>
      </c>
      <c r="E8" s="178">
        <f t="shared" si="0"/>
        <v>4.8919347557339279</v>
      </c>
      <c r="F8"/>
      <c r="G8" s="138"/>
    </row>
    <row r="9" spans="1:7">
      <c r="A9" s="51">
        <v>4</v>
      </c>
      <c r="B9" s="216" t="s">
        <v>131</v>
      </c>
      <c r="C9" s="176">
        <v>2.5152262759399999</v>
      </c>
      <c r="D9" s="176">
        <v>2.3526442923199999</v>
      </c>
      <c r="E9" s="178">
        <f t="shared" si="0"/>
        <v>-6.463910828827494</v>
      </c>
      <c r="F9"/>
      <c r="G9" s="138"/>
    </row>
    <row r="10" spans="1:7">
      <c r="A10" s="51">
        <v>5</v>
      </c>
      <c r="B10" s="216" t="s">
        <v>117</v>
      </c>
      <c r="C10" s="176">
        <v>0.63683203564000002</v>
      </c>
      <c r="D10" s="176">
        <v>2.1144660959000001</v>
      </c>
      <c r="E10" s="178">
        <f t="shared" si="0"/>
        <v>232.0288518109827</v>
      </c>
      <c r="F10"/>
      <c r="G10" s="138"/>
    </row>
    <row r="11" spans="1:7">
      <c r="A11" s="51">
        <v>6</v>
      </c>
      <c r="B11" s="216" t="s">
        <v>130</v>
      </c>
      <c r="C11" s="176">
        <v>0.42700775342999997</v>
      </c>
      <c r="D11" s="176">
        <v>1.9579451292500001</v>
      </c>
      <c r="E11" s="178">
        <f t="shared" si="0"/>
        <v>358.52683318336256</v>
      </c>
      <c r="F11"/>
      <c r="G11" s="138"/>
    </row>
    <row r="12" spans="1:7">
      <c r="A12" s="51">
        <v>7</v>
      </c>
      <c r="B12" s="216" t="s">
        <v>119</v>
      </c>
      <c r="C12" s="176">
        <v>1.37130752479</v>
      </c>
      <c r="D12" s="176">
        <v>1.5430699707200002</v>
      </c>
      <c r="E12" s="178">
        <f t="shared" si="0"/>
        <v>12.52545055175014</v>
      </c>
      <c r="F12"/>
      <c r="G12" s="138"/>
    </row>
    <row r="13" spans="1:7">
      <c r="A13" s="51">
        <v>8</v>
      </c>
      <c r="B13" s="216" t="s">
        <v>115</v>
      </c>
      <c r="C13" s="176">
        <v>1.16892566069</v>
      </c>
      <c r="D13" s="176">
        <v>1.3139382823999999</v>
      </c>
      <c r="E13" s="178">
        <f t="shared" si="0"/>
        <v>12.405632503986695</v>
      </c>
      <c r="F13"/>
      <c r="G13" s="138"/>
    </row>
    <row r="14" spans="1:7">
      <c r="A14" s="51">
        <v>9</v>
      </c>
      <c r="B14" s="216" t="s">
        <v>124</v>
      </c>
      <c r="C14" s="176">
        <v>1.0435215196900001</v>
      </c>
      <c r="D14" s="176">
        <v>1.1175017627300001</v>
      </c>
      <c r="E14" s="178">
        <f t="shared" si="0"/>
        <v>7.0894793872557074</v>
      </c>
      <c r="F14"/>
      <c r="G14" s="138"/>
    </row>
    <row r="15" spans="1:7">
      <c r="A15" s="51">
        <v>10</v>
      </c>
      <c r="B15" s="216" t="s">
        <v>116</v>
      </c>
      <c r="C15" s="176">
        <v>1.4545002794000002</v>
      </c>
      <c r="D15" s="176">
        <v>1.0317275808199999</v>
      </c>
      <c r="E15" s="178">
        <f t="shared" si="0"/>
        <v>-29.066525772989152</v>
      </c>
      <c r="F15"/>
      <c r="G15" s="138"/>
    </row>
    <row r="16" spans="1:7">
      <c r="A16" s="51">
        <v>11</v>
      </c>
      <c r="B16" s="216" t="s">
        <v>123</v>
      </c>
      <c r="C16" s="176">
        <v>0.98775771105999999</v>
      </c>
      <c r="D16" s="176">
        <v>0.98976435991</v>
      </c>
      <c r="E16" s="178">
        <f t="shared" si="0"/>
        <v>0.20315192962114281</v>
      </c>
      <c r="F16"/>
      <c r="G16" s="138"/>
    </row>
    <row r="17" spans="1:7">
      <c r="A17" s="51">
        <v>12</v>
      </c>
      <c r="B17" s="216" t="s">
        <v>128</v>
      </c>
      <c r="C17" s="176">
        <v>1.4805806857300001</v>
      </c>
      <c r="D17" s="176">
        <v>0.79144399482000005</v>
      </c>
      <c r="E17" s="178">
        <f t="shared" si="0"/>
        <v>-46.545027741613509</v>
      </c>
      <c r="F17"/>
      <c r="G17" s="138"/>
    </row>
    <row r="18" spans="1:7">
      <c r="A18" s="51">
        <v>13</v>
      </c>
      <c r="B18" s="216" t="s">
        <v>118</v>
      </c>
      <c r="C18" s="176">
        <v>0.66103642416999997</v>
      </c>
      <c r="D18" s="176">
        <v>0.67837488746999997</v>
      </c>
      <c r="E18" s="178">
        <f t="shared" si="0"/>
        <v>2.62292101706349</v>
      </c>
      <c r="F18"/>
      <c r="G18" s="138"/>
    </row>
    <row r="19" spans="1:7">
      <c r="A19" s="51">
        <v>14</v>
      </c>
      <c r="B19" s="216" t="s">
        <v>126</v>
      </c>
      <c r="C19" s="176">
        <v>0.76898782302000002</v>
      </c>
      <c r="D19" s="176">
        <v>0.61150543778999999</v>
      </c>
      <c r="E19" s="178">
        <f t="shared" si="0"/>
        <v>-20.479178020209588</v>
      </c>
      <c r="F19"/>
      <c r="G19" s="138"/>
    </row>
    <row r="20" spans="1:7">
      <c r="A20" s="51">
        <v>15</v>
      </c>
      <c r="B20" s="172" t="s">
        <v>37</v>
      </c>
      <c r="C20" s="162">
        <f>+C21-SUM(C6:C19)</f>
        <v>5.7671793599900099</v>
      </c>
      <c r="D20" s="162">
        <f>+D21-SUM(D6:D19)</f>
        <v>5.8318324462800177</v>
      </c>
      <c r="E20" s="178">
        <f t="shared" si="0"/>
        <v>1.1210521167165552</v>
      </c>
    </row>
    <row r="21" spans="1:7" s="166" customFormat="1">
      <c r="A21" s="144"/>
      <c r="B21" s="219" t="s">
        <v>92</v>
      </c>
      <c r="C21" s="170">
        <v>118.27996227865</v>
      </c>
      <c r="D21" s="170">
        <v>113.94600691377001</v>
      </c>
      <c r="E21" s="179">
        <f t="shared" si="0"/>
        <v>-3.6641501074119844</v>
      </c>
    </row>
    <row r="22" spans="1:7">
      <c r="A22" s="145"/>
      <c r="B22" s="146"/>
      <c r="C22" s="56"/>
      <c r="D22" s="56"/>
      <c r="E22" s="147"/>
    </row>
    <row r="23" spans="1:7">
      <c r="F23"/>
      <c r="G23" s="177"/>
    </row>
    <row r="24" spans="1:7">
      <c r="A24" s="242" t="s">
        <v>65</v>
      </c>
      <c r="B24" s="242"/>
      <c r="C24" s="242"/>
      <c r="D24" s="242"/>
      <c r="E24" s="242"/>
    </row>
    <row r="25" spans="1:7">
      <c r="A25" s="243" t="s">
        <v>111</v>
      </c>
      <c r="B25" s="243"/>
      <c r="C25" s="243"/>
      <c r="D25" s="243"/>
      <c r="E25" s="243"/>
      <c r="F25"/>
      <c r="G25" s="177"/>
    </row>
    <row r="26" spans="1:7">
      <c r="A26" s="52" t="s">
        <v>69</v>
      </c>
      <c r="B26" s="53"/>
      <c r="C26" s="57"/>
      <c r="D26" s="58" t="s">
        <v>67</v>
      </c>
      <c r="F26"/>
      <c r="G26" s="177"/>
    </row>
    <row r="27" spans="1:7" ht="45">
      <c r="A27" s="124" t="s">
        <v>2</v>
      </c>
      <c r="B27" s="125" t="s">
        <v>68</v>
      </c>
      <c r="C27" s="127" t="s">
        <v>112</v>
      </c>
      <c r="D27" s="127" t="s">
        <v>113</v>
      </c>
      <c r="E27" s="128" t="s">
        <v>1</v>
      </c>
      <c r="F27"/>
      <c r="G27" s="177"/>
    </row>
    <row r="28" spans="1:7">
      <c r="A28" s="108"/>
      <c r="B28" s="126"/>
      <c r="C28" s="180" t="s">
        <v>82</v>
      </c>
      <c r="D28" s="180" t="s">
        <v>93</v>
      </c>
      <c r="E28" s="129" t="s">
        <v>7</v>
      </c>
      <c r="F28"/>
      <c r="G28" s="177"/>
    </row>
    <row r="29" spans="1:7">
      <c r="A29" s="171">
        <v>1</v>
      </c>
      <c r="B29" t="s">
        <v>121</v>
      </c>
      <c r="C29" s="175">
        <v>753.75147167282296</v>
      </c>
      <c r="D29" s="175">
        <v>729.65851085481302</v>
      </c>
      <c r="E29" s="133">
        <f>D29/C29*100-100</f>
        <v>-3.196406471292164</v>
      </c>
      <c r="F29" s="138"/>
      <c r="G29" s="138"/>
    </row>
    <row r="30" spans="1:7">
      <c r="A30" s="172">
        <v>2</v>
      </c>
      <c r="B30" t="s">
        <v>117</v>
      </c>
      <c r="C30" s="176">
        <v>162.44841701741498</v>
      </c>
      <c r="D30" s="176">
        <v>216.769519078168</v>
      </c>
      <c r="E30" s="130">
        <f t="shared" ref="E30:E44" si="1">D30/C30*100-100</f>
        <v>33.438985161012454</v>
      </c>
      <c r="F30"/>
      <c r="G30" s="177"/>
    </row>
    <row r="31" spans="1:7">
      <c r="A31" s="172">
        <v>3</v>
      </c>
      <c r="B31" t="s">
        <v>130</v>
      </c>
      <c r="C31" s="176">
        <v>25.911227444913202</v>
      </c>
      <c r="D31" s="176">
        <v>20.480722606747502</v>
      </c>
      <c r="E31" s="130">
        <f t="shared" si="1"/>
        <v>-20.958114970473147</v>
      </c>
      <c r="F31"/>
      <c r="G31" s="177"/>
    </row>
    <row r="32" spans="1:7">
      <c r="A32" s="172">
        <v>4</v>
      </c>
      <c r="B32" t="s">
        <v>129</v>
      </c>
      <c r="C32" s="176">
        <v>14.513381579305801</v>
      </c>
      <c r="D32" s="176">
        <v>14.908838798595498</v>
      </c>
      <c r="E32" s="130">
        <f t="shared" si="1"/>
        <v>2.7247765596790146</v>
      </c>
      <c r="F32"/>
      <c r="G32" s="177"/>
    </row>
    <row r="33" spans="1:7">
      <c r="A33" s="172">
        <v>5</v>
      </c>
      <c r="B33" t="s">
        <v>132</v>
      </c>
      <c r="C33" s="176">
        <v>14.477554912241601</v>
      </c>
      <c r="D33" s="176">
        <v>14.506662352851899</v>
      </c>
      <c r="E33" s="130">
        <f t="shared" si="1"/>
        <v>0.20105218586105877</v>
      </c>
    </row>
    <row r="34" spans="1:7">
      <c r="A34" s="172">
        <v>6</v>
      </c>
      <c r="B34" t="s">
        <v>125</v>
      </c>
      <c r="C34" s="176">
        <v>19.869166071068602</v>
      </c>
      <c r="D34" s="176">
        <v>14.346590709189899</v>
      </c>
      <c r="E34" s="130">
        <f t="shared" si="1"/>
        <v>-27.79470130817468</v>
      </c>
    </row>
    <row r="35" spans="1:7">
      <c r="A35" s="172">
        <v>7</v>
      </c>
      <c r="B35" t="s">
        <v>119</v>
      </c>
      <c r="C35" s="176">
        <v>5.5363321783087107</v>
      </c>
      <c r="D35" s="176">
        <v>10.5310241420172</v>
      </c>
      <c r="E35" s="130">
        <f t="shared" si="1"/>
        <v>90.21662362091709</v>
      </c>
    </row>
    <row r="36" spans="1:7">
      <c r="A36" s="172">
        <v>8</v>
      </c>
      <c r="B36" t="s">
        <v>115</v>
      </c>
      <c r="C36" s="176">
        <v>15.5386484417423</v>
      </c>
      <c r="D36" s="176">
        <v>10.369185632737501</v>
      </c>
      <c r="E36" s="130">
        <f t="shared" si="1"/>
        <v>-33.268419891126413</v>
      </c>
    </row>
    <row r="37" spans="1:7">
      <c r="A37" s="172">
        <v>9</v>
      </c>
      <c r="B37" t="s">
        <v>122</v>
      </c>
      <c r="C37" s="176">
        <v>33.2519751984902</v>
      </c>
      <c r="D37" s="176">
        <v>8.8220283004431401</v>
      </c>
      <c r="E37" s="130">
        <f t="shared" si="1"/>
        <v>-73.46916010919044</v>
      </c>
    </row>
    <row r="38" spans="1:7">
      <c r="A38" s="172">
        <v>10</v>
      </c>
      <c r="B38" t="s">
        <v>114</v>
      </c>
      <c r="C38" s="176">
        <v>20.503945844500198</v>
      </c>
      <c r="D38" s="176">
        <v>8.6265970170632311</v>
      </c>
      <c r="E38" s="130">
        <f t="shared" si="1"/>
        <v>-57.927137135035132</v>
      </c>
    </row>
    <row r="39" spans="1:7">
      <c r="A39" s="172">
        <v>11</v>
      </c>
      <c r="B39" t="s">
        <v>116</v>
      </c>
      <c r="C39" s="176">
        <v>3.1542056359314099</v>
      </c>
      <c r="D39" s="176">
        <v>7.1511749209432205</v>
      </c>
      <c r="E39" s="130">
        <f t="shared" si="1"/>
        <v>126.7187287816617</v>
      </c>
    </row>
    <row r="40" spans="1:7">
      <c r="A40" s="172">
        <v>12</v>
      </c>
      <c r="B40" t="s">
        <v>127</v>
      </c>
      <c r="C40" s="176">
        <v>7.9836620257734197</v>
      </c>
      <c r="D40" s="176">
        <v>6.3937975364217792</v>
      </c>
      <c r="E40" s="130">
        <f t="shared" si="1"/>
        <v>-19.913975368936306</v>
      </c>
    </row>
    <row r="41" spans="1:7">
      <c r="A41" s="172">
        <v>13</v>
      </c>
      <c r="B41" t="s">
        <v>131</v>
      </c>
      <c r="C41" s="176">
        <v>4.6514052180982999</v>
      </c>
      <c r="D41" s="176">
        <v>6.1435027900468802</v>
      </c>
      <c r="E41" s="130">
        <f t="shared" si="1"/>
        <v>32.078425808676712</v>
      </c>
    </row>
    <row r="42" spans="1:7">
      <c r="A42" s="172">
        <v>14</v>
      </c>
      <c r="B42" t="s">
        <v>120</v>
      </c>
      <c r="C42" s="176">
        <v>4.9851451267311395</v>
      </c>
      <c r="D42" s="176">
        <v>5.6312047003034102</v>
      </c>
      <c r="E42" s="130">
        <f t="shared" si="1"/>
        <v>12.959694395013628</v>
      </c>
    </row>
    <row r="43" spans="1:7">
      <c r="A43" s="173">
        <v>15</v>
      </c>
      <c r="B43" s="172" t="s">
        <v>37</v>
      </c>
      <c r="C43" s="162">
        <f>+C44-SUM(C29:C42)</f>
        <v>114.93245271037722</v>
      </c>
      <c r="D43" s="231">
        <f>+D44-SUM(D29:D42)</f>
        <v>93.030448244188165</v>
      </c>
      <c r="E43" s="130">
        <f t="shared" si="1"/>
        <v>-19.056414397925337</v>
      </c>
    </row>
    <row r="44" spans="1:7" s="166" customFormat="1">
      <c r="A44" s="109"/>
      <c r="B44" s="174" t="s">
        <v>92</v>
      </c>
      <c r="C44" s="132">
        <v>1201.5089910777199</v>
      </c>
      <c r="D44" s="132">
        <v>1167.3698076845301</v>
      </c>
      <c r="E44" s="131">
        <f t="shared" si="1"/>
        <v>-2.8413589616643549</v>
      </c>
      <c r="F44" s="164"/>
      <c r="G44" s="164"/>
    </row>
    <row r="48" spans="1:7">
      <c r="C48" s="167"/>
      <c r="F48" s="166"/>
      <c r="G48" s="166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D11" sqref="D11"/>
    </sheetView>
  </sheetViews>
  <sheetFormatPr defaultRowHeight="15"/>
  <cols>
    <col min="1" max="1" width="20" bestFit="1" customWidth="1"/>
    <col min="2" max="2" width="17.42578125" customWidth="1"/>
    <col min="3" max="3" width="15.85546875" customWidth="1"/>
    <col min="4" max="4" width="21" customWidth="1"/>
  </cols>
  <sheetData>
    <row r="1" spans="1:7">
      <c r="A1" s="244" t="s">
        <v>153</v>
      </c>
      <c r="B1" s="244"/>
      <c r="C1" s="244"/>
      <c r="D1" s="244"/>
    </row>
    <row r="2" spans="1:7">
      <c r="A2" s="244" t="s">
        <v>154</v>
      </c>
      <c r="B2" s="244"/>
      <c r="C2" s="244"/>
      <c r="D2" s="244"/>
    </row>
    <row r="3" spans="1:7">
      <c r="D3" t="s">
        <v>152</v>
      </c>
    </row>
    <row r="4" spans="1:7">
      <c r="A4" s="218" t="s">
        <v>155</v>
      </c>
      <c r="B4" s="226" t="s">
        <v>150</v>
      </c>
      <c r="C4" s="226" t="s">
        <v>151</v>
      </c>
      <c r="D4" s="218" t="s">
        <v>156</v>
      </c>
    </row>
    <row r="5" spans="1:7">
      <c r="A5" s="215" t="s">
        <v>117</v>
      </c>
      <c r="B5" s="227">
        <v>2.1144660959000001</v>
      </c>
      <c r="C5" s="220">
        <v>216.769519078168</v>
      </c>
      <c r="D5" s="221" t="s">
        <v>138</v>
      </c>
      <c r="E5" s="211"/>
      <c r="F5" s="213"/>
      <c r="G5" s="214"/>
    </row>
    <row r="6" spans="1:7">
      <c r="A6" s="216" t="s">
        <v>130</v>
      </c>
      <c r="B6" s="228">
        <v>1.9579451292500001</v>
      </c>
      <c r="C6" s="222">
        <v>20.480722606747502</v>
      </c>
      <c r="D6" s="223" t="s">
        <v>139</v>
      </c>
      <c r="E6" s="211"/>
      <c r="F6" s="213"/>
      <c r="G6" s="214"/>
    </row>
    <row r="7" spans="1:7">
      <c r="A7" s="216" t="s">
        <v>121</v>
      </c>
      <c r="B7" s="228">
        <v>77.855261995109998</v>
      </c>
      <c r="C7" s="222">
        <v>729.65851085481302</v>
      </c>
      <c r="D7" s="223" t="s">
        <v>134</v>
      </c>
      <c r="E7" s="211"/>
      <c r="F7" s="213"/>
      <c r="G7" s="214"/>
    </row>
    <row r="8" spans="1:7">
      <c r="A8" s="216" t="s">
        <v>115</v>
      </c>
      <c r="B8" s="228">
        <v>1.3139382823999999</v>
      </c>
      <c r="C8" s="222">
        <v>10.369185632737501</v>
      </c>
      <c r="D8" s="223" t="s">
        <v>141</v>
      </c>
      <c r="E8" s="211"/>
      <c r="F8" s="213"/>
      <c r="G8" s="214"/>
    </row>
    <row r="9" spans="1:7">
      <c r="A9" s="216" t="s">
        <v>116</v>
      </c>
      <c r="B9" s="228">
        <v>1.0317275808199999</v>
      </c>
      <c r="C9" s="222">
        <v>7.1511749209432205</v>
      </c>
      <c r="D9" s="223" t="s">
        <v>143</v>
      </c>
      <c r="E9" s="211"/>
      <c r="F9" s="213"/>
      <c r="G9" s="214"/>
    </row>
    <row r="10" spans="1:7">
      <c r="A10" s="216" t="s">
        <v>119</v>
      </c>
      <c r="B10" s="228">
        <v>1.5430699707200002</v>
      </c>
      <c r="C10" s="222">
        <v>10.5310241420172</v>
      </c>
      <c r="D10" s="223" t="s">
        <v>140</v>
      </c>
      <c r="E10" s="211"/>
      <c r="F10" s="213"/>
      <c r="G10" s="214"/>
    </row>
    <row r="11" spans="1:7">
      <c r="A11" s="216" t="s">
        <v>124</v>
      </c>
      <c r="B11" s="228">
        <v>1.1175017627300001</v>
      </c>
      <c r="C11" s="222">
        <v>5.2560153905992095</v>
      </c>
      <c r="D11" s="223" t="s">
        <v>142</v>
      </c>
      <c r="E11" s="211"/>
      <c r="F11" s="213"/>
      <c r="G11" s="214"/>
    </row>
    <row r="12" spans="1:7">
      <c r="A12" s="216" t="s">
        <v>128</v>
      </c>
      <c r="B12" s="228">
        <v>0.79144399482000005</v>
      </c>
      <c r="C12" s="222">
        <v>3.0869529474007198</v>
      </c>
      <c r="D12" s="223" t="s">
        <v>145</v>
      </c>
      <c r="E12" s="211"/>
      <c r="F12" s="213"/>
      <c r="G12" s="214"/>
    </row>
    <row r="13" spans="1:7">
      <c r="A13" s="216" t="s">
        <v>126</v>
      </c>
      <c r="B13" s="228">
        <v>0.61150543778999999</v>
      </c>
      <c r="C13" s="222">
        <v>2.03130311704366</v>
      </c>
      <c r="D13" s="223" t="s">
        <v>147</v>
      </c>
      <c r="E13" s="211"/>
      <c r="F13" s="213"/>
      <c r="G13" s="214"/>
    </row>
    <row r="14" spans="1:7">
      <c r="A14" s="216" t="s">
        <v>131</v>
      </c>
      <c r="B14" s="228">
        <v>2.3526442923199999</v>
      </c>
      <c r="C14" s="222">
        <v>6.1435027900468802</v>
      </c>
      <c r="D14" s="223" t="s">
        <v>137</v>
      </c>
      <c r="E14" s="211"/>
      <c r="F14" s="213"/>
      <c r="G14" s="214"/>
    </row>
    <row r="15" spans="1:7">
      <c r="A15" s="216" t="s">
        <v>123</v>
      </c>
      <c r="B15" s="228">
        <v>0.98976435991</v>
      </c>
      <c r="C15" s="222">
        <v>1.9587364841792501</v>
      </c>
      <c r="D15" s="223" t="s">
        <v>144</v>
      </c>
      <c r="E15" s="211"/>
      <c r="F15" s="213"/>
      <c r="G15" s="214"/>
    </row>
    <row r="16" spans="1:7">
      <c r="A16" s="216" t="s">
        <v>120</v>
      </c>
      <c r="B16" s="228">
        <v>3.2539288370400001</v>
      </c>
      <c r="C16" s="222">
        <v>5.6312047003034102</v>
      </c>
      <c r="D16" s="223" t="s">
        <v>136</v>
      </c>
      <c r="E16" s="211"/>
      <c r="F16" s="213"/>
      <c r="G16" s="214"/>
    </row>
    <row r="17" spans="1:7">
      <c r="A17" s="216" t="s">
        <v>132</v>
      </c>
      <c r="B17" s="228">
        <v>12.50260184121</v>
      </c>
      <c r="C17" s="222">
        <v>14.506662352851899</v>
      </c>
      <c r="D17" s="223" t="s">
        <v>135</v>
      </c>
      <c r="E17" s="211"/>
      <c r="F17" s="213"/>
      <c r="G17" s="214"/>
    </row>
    <row r="18" spans="1:7">
      <c r="A18" s="216" t="s">
        <v>118</v>
      </c>
      <c r="B18" s="228">
        <v>0.67837488746999997</v>
      </c>
      <c r="C18" s="222">
        <v>0.287771477750214</v>
      </c>
      <c r="D18" s="223" t="s">
        <v>146</v>
      </c>
      <c r="E18" s="211"/>
      <c r="F18" s="213"/>
      <c r="G18" s="214"/>
    </row>
    <row r="19" spans="1:7">
      <c r="A19" s="217" t="s">
        <v>133</v>
      </c>
      <c r="B19" s="229">
        <f>B20-SUM(B5:B18)</f>
        <v>5.8318324462800035</v>
      </c>
      <c r="C19" s="224">
        <f>C20-SUM(C5:C18)</f>
        <v>133.50752118892819</v>
      </c>
      <c r="D19" s="223" t="s">
        <v>148</v>
      </c>
      <c r="E19" s="211"/>
      <c r="F19" s="213"/>
      <c r="G19" s="214"/>
    </row>
    <row r="20" spans="1:7">
      <c r="A20" s="218" t="s">
        <v>38</v>
      </c>
      <c r="B20" s="230">
        <v>113.94600691377001</v>
      </c>
      <c r="C20" s="225">
        <v>1167.3698076845301</v>
      </c>
      <c r="D20" s="226" t="s">
        <v>149</v>
      </c>
      <c r="E20" s="211"/>
      <c r="F20" s="213"/>
      <c r="G20" s="214"/>
    </row>
  </sheetData>
  <sortState ref="A5:E18">
    <sortCondition descending="1" ref="E5"/>
  </sortState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composition</vt:lpstr>
      <vt:lpstr>export</vt:lpstr>
      <vt:lpstr>Import</vt:lpstr>
      <vt:lpstr>partner</vt:lpstr>
      <vt:lpstr>Export Import Ratio</vt:lpstr>
      <vt:lpstr>export!Print_Area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user</cp:lastModifiedBy>
  <cp:lastPrinted>2022-08-08T09:22:08Z</cp:lastPrinted>
  <dcterms:created xsi:type="dcterms:W3CDTF">2022-07-25T08:04:46Z</dcterms:created>
  <dcterms:modified xsi:type="dcterms:W3CDTF">2024-04-22T07:12:45Z</dcterms:modified>
</cp:coreProperties>
</file>